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629"/>
  <workbookPr hidePivotFieldList="1"/>
  <mc:AlternateContent xmlns:mc="http://schemas.openxmlformats.org/markup-compatibility/2006">
    <mc:Choice Requires="x15">
      <x15ac:absPath xmlns:x15ac="http://schemas.microsoft.com/office/spreadsheetml/2010/11/ac" url="C:\Users\Pari\Documents\MAQ Courses\excel course 2\Labs\"/>
    </mc:Choice>
  </mc:AlternateContent>
  <xr:revisionPtr revIDLastSave="0" documentId="13_ncr:1_{A0E0983E-03BE-4A21-8756-F692645F464F}" xr6:coauthVersionLast="43" xr6:coauthVersionMax="43" xr10:uidLastSave="{00000000-0000-0000-0000-000000000000}"/>
  <bookViews>
    <workbookView xWindow="-120" yWindow="-120" windowWidth="20730" windowHeight="11160" xr2:uid="{00000000-000D-0000-FFFF-FFFF00000000}"/>
  </bookViews>
  <sheets>
    <sheet name="Sheet1" sheetId="5" r:id="rId1"/>
  </sheets>
  <definedNames>
    <definedName name="Slicer_Category">#N/A</definedName>
    <definedName name="Slicer_Manufacturer">#N/A</definedName>
    <definedName name="Slicer_Year">#N/A</definedName>
    <definedName name="Slicer_Year1">#N/A</definedName>
    <definedName name="Slicer_Year2">#N/A</definedName>
  </definedNames>
  <calcPr calcId="181029"/>
  <pivotCaches>
    <pivotCache cacheId="0" r:id="rId2"/>
    <pivotCache cacheId="1" r:id="rId3"/>
  </pivotCaches>
  <extLst>
    <ext xmlns:x14="http://schemas.microsoft.com/office/spreadsheetml/2009/9/main" uri="{876F7934-8845-4945-9796-88D515C7AA90}">
      <x14:pivotCaches>
        <pivotCache cacheId="2" r:id="rId4"/>
      </x14:pivotCaches>
    </ext>
    <ext xmlns:x14="http://schemas.microsoft.com/office/spreadsheetml/2009/9/main" uri="{BBE1A952-AA13-448e-AADC-164F8A28A991}">
      <x14:slicerCaches>
        <x14:slicerCache r:id="rId5"/>
        <x14:slicerCache r:id="rId6"/>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B120" i="5" l="1"/>
  <c r="N119" i="5"/>
  <c r="M119" i="5"/>
  <c r="I119" i="5"/>
  <c r="E119" i="5"/>
  <c r="C119" i="5"/>
  <c r="I120" i="5"/>
  <c r="F119" i="5"/>
  <c r="C120" i="5"/>
  <c r="L119" i="5"/>
  <c r="H119" i="5"/>
  <c r="D119" i="5"/>
  <c r="F120" i="5"/>
  <c r="K119" i="5"/>
  <c r="K120" i="5" s="1"/>
  <c r="G119" i="5"/>
  <c r="G120" i="5" s="1"/>
  <c r="E120" i="5"/>
  <c r="J119" i="5"/>
  <c r="C95" i="5"/>
  <c r="L94" i="5"/>
  <c r="H94" i="5"/>
  <c r="D94" i="5"/>
  <c r="K94" i="5"/>
  <c r="C93" i="5"/>
  <c r="N94" i="5"/>
  <c r="F94" i="5"/>
  <c r="H95" i="5"/>
  <c r="M94" i="5"/>
  <c r="I94" i="5"/>
  <c r="I95" i="5" s="1"/>
  <c r="N95" i="5"/>
  <c r="O94" i="5"/>
  <c r="G94" i="5"/>
  <c r="M95" i="5"/>
  <c r="J94" i="5"/>
  <c r="J95" i="5" s="1"/>
  <c r="L95" i="5"/>
  <c r="D95" i="5"/>
  <c r="E94" i="5"/>
  <c r="E95" i="5" s="1"/>
  <c r="F62" i="5"/>
  <c r="F58" i="5"/>
  <c r="F54" i="5"/>
  <c r="G50" i="5"/>
  <c r="F52" i="5"/>
  <c r="G52" i="5" s="1"/>
  <c r="F61" i="5"/>
  <c r="F57" i="5"/>
  <c r="F53" i="5"/>
  <c r="F60" i="5"/>
  <c r="G60" i="5" s="1"/>
  <c r="F55" i="5"/>
  <c r="G55" i="5" s="1"/>
  <c r="G62" i="5"/>
  <c r="G58" i="5"/>
  <c r="G54" i="5"/>
  <c r="F64" i="5"/>
  <c r="G64" i="5" s="1"/>
  <c r="F56" i="5"/>
  <c r="G56" i="5" s="1"/>
  <c r="G61" i="5"/>
  <c r="G57" i="5"/>
  <c r="G53" i="5"/>
  <c r="F63" i="5"/>
  <c r="G63" i="5" s="1"/>
  <c r="F59" i="5"/>
  <c r="G59" i="5" s="1"/>
  <c r="F51" i="5"/>
  <c r="G51" i="5" s="1"/>
  <c r="B54" i="5"/>
  <c r="C50" i="5"/>
  <c r="C54" i="5" s="1"/>
  <c r="B53" i="5"/>
  <c r="C53" i="5" s="1"/>
  <c r="B52" i="5"/>
  <c r="C52" i="5" s="1"/>
  <c r="B51" i="5"/>
  <c r="C51" i="5" s="1"/>
  <c r="F95" i="5"/>
  <c r="G95" i="5"/>
  <c r="K95" i="5"/>
  <c r="O95" i="5"/>
  <c r="J120" i="5"/>
  <c r="D120" i="5"/>
  <c r="H120" i="5"/>
  <c r="L120" i="5"/>
  <c r="M120" i="5"/>
  <c r="N120"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00000000-0015-0000-FFFF-FFFF01000000}"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xr16:uid="{00000000-0015-0000-FFFF-FFFF02000000}"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xr16:uid="{00000000-0015-0000-FFFF-FFFF03000000}"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xr16:uid="{00000000-0015-0000-FFFF-FFFF04000000}"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xr16:uid="{00000000-0015-0000-FFFF-FFFF05000000}"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xr16:uid="{00000000-0015-0000-FFFF-FFFF07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4">
    <s v="ThisWorkbookDataModel"/>
    <s v="{[Calendar].[Year].[All]}"/>
    <s v="[Products].[Category].&amp;[Youth]"/>
    <s v="[Manufacturer].[Manufacturer].&amp;[Natura]"/>
    <s v="[Products].[Category].&amp;[Urban]"/>
    <s v="[Manufacturer].[Manufacturer].&amp;[Quibus]"/>
    <s v="[Manufacturer].[Manufacturer].&amp;[Barba]"/>
    <s v="[Products].[Category].&amp;[Rural]"/>
    <s v="[Manufacturer].[Manufacturer].&amp;[VanArsdel]"/>
    <s v="[Products].[Category].&amp;[Mix]"/>
    <s v="[Manufacturer].[Manufacturer].&amp;[Pirum]"/>
    <s v="[Manufacturer].[Manufacturer].&amp;[Abbas]"/>
    <s v="[Manufacturer].[Manufacturer].&amp;[Currus]"/>
    <s v="[Manufacturer].[Manufacturer].&amp;[Victoria]"/>
    <s v="[Manufacturer].[Manufacturer].&amp;[Pomum]"/>
    <s v="[Manufacturer].[Manufacturer].&amp;[Aliqui]"/>
    <s v="[Measures].[Total Sales]"/>
    <s v="[Manufacturer].[Manufacturer].&amp;[Palma]"/>
    <s v="[Manufacturer].[Manufacturer].&amp;[Leo]"/>
    <s v="[Manufacturer].[Manufacturer].&amp;[Salvus]"/>
    <s v="[Manufacturer].[Manufacturer].&amp;[Fama]"/>
    <s v="\$#,0.00;(\$#,0.00);\$#,0.00"/>
    <s v="[Calendar].[Month].&amp;[September]"/>
    <s v="[Calendar].[Month].&amp;[May]"/>
    <s v="[Calendar].[Month].&amp;[January]"/>
    <s v="[Calendar].[Month].&amp;[August]"/>
    <s v="[Calendar].[Month].&amp;[November]"/>
    <s v="[Calendar].[Month].&amp;[March]"/>
    <s v="[Calendar].[Month].&amp;[October]"/>
    <s v="[Calendar].[Month].&amp;[June]"/>
    <s v="[Calendar].[Month].&amp;[December]"/>
    <s v="[Calendar].[Month].&amp;[April]"/>
    <s v="[Calendar].[Month].&amp;[July]"/>
    <s v="[Calendar].[Month].&amp;[February]"/>
  </metadataStrings>
  <mdxMetadata count="73">
    <mdx n="0" f="m">
      <t c="1">
        <n x="2"/>
      </t>
    </mdx>
    <mdx n="0" f="m">
      <t c="1">
        <n x="7"/>
      </t>
    </mdx>
    <mdx n="0" f="m">
      <t c="1">
        <n x="9"/>
      </t>
    </mdx>
    <mdx n="0" f="m">
      <t c="1">
        <n x="16"/>
      </t>
    </mdx>
    <mdx n="0" f="m">
      <t c="1">
        <n x="4"/>
      </t>
    </mdx>
    <mdx n="0" f="v">
      <t c="3" si="21">
        <n x="9"/>
        <n x="16"/>
        <n x="1" s="1"/>
      </t>
    </mdx>
    <mdx n="0" f="v">
      <t c="3" si="21">
        <n x="2"/>
        <n x="16"/>
        <n x="1" s="1"/>
      </t>
    </mdx>
    <mdx n="0" f="v">
      <t c="3" si="21">
        <n x="7"/>
        <n x="16"/>
        <n x="1" s="1"/>
      </t>
    </mdx>
    <mdx n="0" f="v">
      <t c="3" si="21">
        <n x="4"/>
        <n x="16"/>
        <n x="1" s="1"/>
      </t>
    </mdx>
    <mdx n="0" f="m">
      <t c="1">
        <n x="11"/>
      </t>
    </mdx>
    <mdx n="0" f="m">
      <t c="1">
        <n x="15"/>
      </t>
    </mdx>
    <mdx n="0" f="m">
      <t c="1">
        <n x="6"/>
      </t>
    </mdx>
    <mdx n="0" f="m">
      <t c="1">
        <n x="12"/>
      </t>
    </mdx>
    <mdx n="0" f="m">
      <t c="1">
        <n x="20"/>
      </t>
    </mdx>
    <mdx n="0" f="m">
      <t c="1">
        <n x="18"/>
      </t>
    </mdx>
    <mdx n="0" f="m">
      <t c="1">
        <n x="3"/>
      </t>
    </mdx>
    <mdx n="0" f="m">
      <t c="1">
        <n x="17"/>
      </t>
    </mdx>
    <mdx n="0" f="m">
      <t c="1">
        <n x="10"/>
      </t>
    </mdx>
    <mdx n="0" f="m">
      <t c="1">
        <n x="14"/>
      </t>
    </mdx>
    <mdx n="0" f="m">
      <t c="1">
        <n x="5"/>
      </t>
    </mdx>
    <mdx n="0" f="m">
      <t c="1">
        <n x="19"/>
      </t>
    </mdx>
    <mdx n="0" f="m">
      <t c="1">
        <n x="8"/>
      </t>
    </mdx>
    <mdx n="0" f="m">
      <t c="1">
        <n x="13"/>
      </t>
    </mdx>
    <mdx n="0" f="v">
      <t c="3" si="21">
        <n x="15"/>
        <n x="16"/>
        <n x="1" s="1"/>
      </t>
    </mdx>
    <mdx n="0" f="v">
      <t c="3" si="21">
        <n x="14"/>
        <n x="16"/>
        <n x="1" s="1"/>
      </t>
    </mdx>
    <mdx n="0" f="v">
      <t c="3" si="21">
        <n x="20"/>
        <n x="16"/>
        <n x="1" s="1"/>
      </t>
    </mdx>
    <mdx n="0" f="v">
      <t c="3" si="21">
        <n x="19"/>
        <n x="16"/>
        <n x="1" s="1"/>
      </t>
    </mdx>
    <mdx n="0" f="v">
      <t c="3" si="21">
        <n x="17"/>
        <n x="16"/>
        <n x="1" s="1"/>
      </t>
    </mdx>
    <mdx n="0" f="v">
      <t c="3" si="21">
        <n x="12"/>
        <n x="16"/>
        <n x="1" s="1"/>
      </t>
    </mdx>
    <mdx n="0" f="v">
      <t c="3" si="21">
        <n x="13"/>
        <n x="16"/>
        <n x="1" s="1"/>
      </t>
    </mdx>
    <mdx n="0" f="v">
      <t c="3" si="21">
        <n x="18"/>
        <n x="16"/>
        <n x="1" s="1"/>
      </t>
    </mdx>
    <mdx n="0" f="v">
      <t c="3" si="21">
        <n x="5"/>
        <n x="16"/>
        <n x="1" s="1"/>
      </t>
    </mdx>
    <mdx n="0" f="v">
      <t c="3" si="21">
        <n x="3"/>
        <n x="16"/>
        <n x="1" s="1"/>
      </t>
    </mdx>
    <mdx n="0" f="v">
      <t c="3" si="21">
        <n x="6"/>
        <n x="16"/>
        <n x="1" s="1"/>
      </t>
    </mdx>
    <mdx n="0" f="v">
      <t c="3" si="21">
        <n x="8"/>
        <n x="16"/>
        <n x="1" s="1"/>
      </t>
    </mdx>
    <mdx n="0" f="v">
      <t c="3" si="21">
        <n x="10"/>
        <n x="16"/>
        <n x="1" s="1"/>
      </t>
    </mdx>
    <mdx n="0" f="v">
      <t c="3" si="21">
        <n x="11"/>
        <n x="16"/>
        <n x="1" s="1"/>
      </t>
    </mdx>
    <mdx n="0" f="m">
      <t c="1">
        <n x="22"/>
      </t>
    </mdx>
    <mdx n="0" f="m">
      <t c="1">
        <n x="23"/>
      </t>
    </mdx>
    <mdx n="0" f="m">
      <t c="1">
        <n x="24"/>
      </t>
    </mdx>
    <mdx n="0" f="m">
      <t c="1">
        <n x="25"/>
      </t>
    </mdx>
    <mdx n="0" f="m">
      <t c="1">
        <n x="26"/>
      </t>
    </mdx>
    <mdx n="0" f="m">
      <t c="1">
        <n x="27"/>
      </t>
    </mdx>
    <mdx n="0" f="m">
      <t c="1">
        <n x="28"/>
      </t>
    </mdx>
    <mdx n="0" f="m">
      <t c="1">
        <n x="29"/>
      </t>
    </mdx>
    <mdx n="0" f="m">
      <t c="1">
        <n x="30"/>
      </t>
    </mdx>
    <mdx n="0" f="m">
      <t c="1">
        <n x="31"/>
      </t>
    </mdx>
    <mdx n="0" f="m">
      <t c="1">
        <n x="32"/>
      </t>
    </mdx>
    <mdx n="0" f="m">
      <t c="1">
        <n x="33"/>
      </t>
    </mdx>
    <mdx n="0" f="v">
      <t c="4" si="21">
        <n x="16"/>
        <n x="8"/>
        <n x="23"/>
        <n x="1" s="1"/>
      </t>
    </mdx>
    <mdx n="0" f="v">
      <t c="4" si="21">
        <n x="16"/>
        <n x="8"/>
        <n x="29"/>
        <n x="1" s="1"/>
      </t>
    </mdx>
    <mdx n="0" f="v">
      <t c="4" si="21">
        <n x="16"/>
        <n x="8"/>
        <n x="26"/>
        <n x="1" s="1"/>
      </t>
    </mdx>
    <mdx n="0" f="v">
      <t c="4" si="21">
        <n x="16"/>
        <n x="8"/>
        <n x="28"/>
        <n x="1" s="1"/>
      </t>
    </mdx>
    <mdx n="0" f="v">
      <t c="4" si="21">
        <n x="16"/>
        <n x="8"/>
        <n x="32"/>
        <n x="1" s="1"/>
      </t>
    </mdx>
    <mdx n="0" f="v">
      <t c="4" si="21">
        <n x="16"/>
        <n x="8"/>
        <n x="22"/>
        <n x="1" s="1"/>
      </t>
    </mdx>
    <mdx n="0" f="v">
      <t c="4" si="21">
        <n x="16"/>
        <n x="8"/>
        <n x="24"/>
        <n x="1" s="1"/>
      </t>
    </mdx>
    <mdx n="0" f="v">
      <t c="4" si="21">
        <n x="16"/>
        <n x="8"/>
        <n x="33"/>
        <n x="1" s="1"/>
      </t>
    </mdx>
    <mdx n="0" f="v">
      <t c="4" si="21">
        <n x="16"/>
        <n x="8"/>
        <n x="27"/>
        <n x="1" s="1"/>
      </t>
    </mdx>
    <mdx n="0" f="v">
      <t c="4" si="21">
        <n x="16"/>
        <n x="8"/>
        <n x="31"/>
        <n x="1" s="1"/>
      </t>
    </mdx>
    <mdx n="0" f="v">
      <t c="4" si="21">
        <n x="16"/>
        <n x="8"/>
        <n x="25"/>
        <n x="1" s="1"/>
      </t>
    </mdx>
    <mdx n="0" f="v">
      <t c="4" si="21">
        <n x="16"/>
        <n x="8"/>
        <n x="30"/>
        <n x="1" s="1"/>
      </t>
    </mdx>
    <mdx n="0" f="v">
      <t c="2" si="21">
        <n x="16"/>
        <n x="32"/>
      </t>
    </mdx>
    <mdx n="0" f="v">
      <t c="2" si="21">
        <n x="16"/>
        <n x="24"/>
      </t>
    </mdx>
    <mdx n="0" f="v">
      <t c="2" si="21">
        <n x="16"/>
        <n x="31"/>
      </t>
    </mdx>
    <mdx n="0" f="v">
      <t c="2" si="21">
        <n x="16"/>
        <n x="22"/>
      </t>
    </mdx>
    <mdx n="0" f="v">
      <t c="2" si="21">
        <n x="16"/>
        <n x="23"/>
      </t>
    </mdx>
    <mdx n="0" f="v">
      <t c="2" si="21">
        <n x="16"/>
        <n x="27"/>
      </t>
    </mdx>
    <mdx n="0" f="v">
      <t c="2" si="21">
        <n x="16"/>
        <n x="25"/>
      </t>
    </mdx>
    <mdx n="0" f="v">
      <t c="2" si="21">
        <n x="16"/>
        <n x="33"/>
      </t>
    </mdx>
    <mdx n="0" f="v">
      <t c="2" si="21">
        <n x="16"/>
        <n x="29"/>
      </t>
    </mdx>
    <mdx n="0" f="v">
      <t c="2" si="21">
        <n x="16"/>
        <n x="28"/>
      </t>
    </mdx>
    <mdx n="0" f="v">
      <t c="2" si="21">
        <n x="16"/>
        <n x="26"/>
      </t>
    </mdx>
    <mdx n="0" f="v">
      <t c="2" si="21">
        <n x="16"/>
        <n x="30"/>
      </t>
    </mdx>
  </mdxMetadata>
  <valueMetadata count="73">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valueMetadata>
</metadata>
</file>

<file path=xl/sharedStrings.xml><?xml version="1.0" encoding="utf-8"?>
<sst xmlns="http://schemas.openxmlformats.org/spreadsheetml/2006/main" count="67" uniqueCount="41">
  <si>
    <t>Row Labels</t>
  </si>
  <si>
    <t>Mix</t>
  </si>
  <si>
    <t>Rural</t>
  </si>
  <si>
    <t>Urban</t>
  </si>
  <si>
    <t>Youth</t>
  </si>
  <si>
    <t>Grand Total</t>
  </si>
  <si>
    <t>Abbas</t>
  </si>
  <si>
    <t>Aliqui</t>
  </si>
  <si>
    <t>Currus</t>
  </si>
  <si>
    <t>Natura</t>
  </si>
  <si>
    <t>Pirum</t>
  </si>
  <si>
    <t>Pomum</t>
  </si>
  <si>
    <t>Quibus</t>
  </si>
  <si>
    <t>Victoria</t>
  </si>
  <si>
    <t>VanArsdel</t>
  </si>
  <si>
    <t>Barba</t>
  </si>
  <si>
    <t>Fama</t>
  </si>
  <si>
    <t>Leo</t>
  </si>
  <si>
    <t>Palma</t>
  </si>
  <si>
    <t>Salvus</t>
  </si>
  <si>
    <t>Column Labels</t>
  </si>
  <si>
    <t>January</t>
  </si>
  <si>
    <t>February</t>
  </si>
  <si>
    <t>March</t>
  </si>
  <si>
    <t>April</t>
  </si>
  <si>
    <t>May</t>
  </si>
  <si>
    <t>June</t>
  </si>
  <si>
    <t>July</t>
  </si>
  <si>
    <t>August</t>
  </si>
  <si>
    <t>September</t>
  </si>
  <si>
    <t>October</t>
  </si>
  <si>
    <t>November</t>
  </si>
  <si>
    <t>December</t>
  </si>
  <si>
    <t>Total Units</t>
  </si>
  <si>
    <t>Month</t>
  </si>
  <si>
    <t>Category</t>
  </si>
  <si>
    <t>Manufacturer</t>
  </si>
  <si>
    <t>Mix Total</t>
  </si>
  <si>
    <t>Rural Total</t>
  </si>
  <si>
    <t>Urban Total</t>
  </si>
  <si>
    <t>Youth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</si>
</sst>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B120" s="5"/>
        <tr r="N119" s="5"/>
        <tr r="M119" s="5"/>
        <tr r="I119" s="5"/>
        <tr r="E119" s="5"/>
        <tr r="C119" s="5"/>
        <tr r="I120" s="5"/>
        <tr r="F119" s="5"/>
        <tr r="C120" s="5"/>
        <tr r="L119" s="5"/>
        <tr r="H119" s="5"/>
        <tr r="D119" s="5"/>
        <tr r="F120" s="5"/>
        <tr r="K119" s="5"/>
        <tr r="K120" s="5"/>
        <tr r="G119" s="5"/>
        <tr r="G120" s="5"/>
        <tr r="E120" s="5"/>
        <tr r="J119" s="5"/>
        <tr r="C95" s="5"/>
        <tr r="L94" s="5"/>
        <tr r="H94" s="5"/>
        <tr r="D94" s="5"/>
        <tr r="K94" s="5"/>
        <tr r="C93" s="5"/>
        <tr r="N94" s="5"/>
        <tr r="F94" s="5"/>
        <tr r="H95" s="5"/>
        <tr r="H95" s="5"/>
        <tr r="M94" s="5"/>
        <tr r="I94" s="5"/>
        <tr r="I95" s="5"/>
        <tr r="I95" s="5"/>
        <tr r="N95" s="5"/>
        <tr r="N95" s="5"/>
        <tr r="O94" s="5"/>
        <tr r="G94" s="5"/>
        <tr r="M95" s="5"/>
        <tr r="M95" s="5"/>
        <tr r="J94" s="5"/>
        <tr r="J95" s="5"/>
        <tr r="J95" s="5"/>
        <tr r="L95" s="5"/>
        <tr r="L95" s="5"/>
        <tr r="D95" s="5"/>
        <tr r="D95" s="5"/>
        <tr r="E94" s="5"/>
        <tr r="E95" s="5"/>
        <tr r="E95" s="5"/>
        <tr r="F62" s="5"/>
        <tr r="F58" s="5"/>
        <tr r="F54" s="5"/>
        <tr r="G50" s="5"/>
        <tr r="F52" s="5"/>
        <tr r="G52" s="5"/>
        <tr r="G52" s="5"/>
        <tr r="F61" s="5"/>
        <tr r="F57" s="5"/>
        <tr r="F53" s="5"/>
        <tr r="F60" s="5"/>
        <tr r="G60" s="5"/>
        <tr r="G60" s="5"/>
        <tr r="F55" s="5"/>
        <tr r="G55" s="5"/>
        <tr r="G55" s="5"/>
        <tr r="G62" s="5"/>
        <tr r="G62" s="5"/>
        <tr r="G58" s="5"/>
        <tr r="G58" s="5"/>
        <tr r="G54" s="5"/>
        <tr r="G54" s="5"/>
        <tr r="F64" s="5"/>
        <tr r="G64" s="5"/>
        <tr r="G64" s="5"/>
        <tr r="F56" s="5"/>
        <tr r="G56" s="5"/>
        <tr r="G56" s="5"/>
        <tr r="G61" s="5"/>
        <tr r="G61" s="5"/>
        <tr r="G57" s="5"/>
        <tr r="G57" s="5"/>
        <tr r="G53" s="5"/>
        <tr r="G53" s="5"/>
        <tr r="F63" s="5"/>
        <tr r="G63" s="5"/>
        <tr r="G63" s="5"/>
        <tr r="F59" s="5"/>
        <tr r="G59" s="5"/>
        <tr r="G59" s="5"/>
        <tr r="F51" s="5"/>
        <tr r="G51" s="5"/>
        <tr r="G51" s="5"/>
        <tr r="B54" s="5"/>
        <tr r="C50" s="5"/>
        <tr r="C54" s="5"/>
        <tr r="C54" s="5"/>
        <tr r="B53" s="5"/>
        <tr r="C53" s="5"/>
        <tr r="C53" s="5"/>
        <tr r="B52" s="5"/>
        <tr r="C52" s="5"/>
        <tr r="C52" s="5"/>
        <tr r="B51" s="5"/>
        <tr r="C51" s="5"/>
        <tr r="C51" s="5"/>
        <tr r="F95" s="5"/>
        <tr r="F95" s="5"/>
        <tr r="G95" s="5"/>
        <tr r="G95" s="5"/>
        <tr r="K95" s="5"/>
        <tr r="K95" s="5"/>
        <tr r="O95" s="5"/>
        <tr r="O95" s="5"/>
        <tr r="J120" s="5"/>
        <tr r="D120" s="5"/>
        <tr r="H120" s="5"/>
        <tr r="L120" s="5"/>
        <tr r="M120" s="5"/>
        <tr r="N120" s="5"/>
      </tp>
    </main>
  </volType>
</volTypes>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2.xml"/><Relationship Id="rId26" Type="http://schemas.openxmlformats.org/officeDocument/2006/relationships/customXml" Target="../customXml/item10.xml"/><Relationship Id="rId39" Type="http://schemas.openxmlformats.org/officeDocument/2006/relationships/customXml" Target="../customXml/item23.xml"/><Relationship Id="rId21" Type="http://schemas.openxmlformats.org/officeDocument/2006/relationships/customXml" Target="../customXml/item5.xml"/><Relationship Id="rId34" Type="http://schemas.openxmlformats.org/officeDocument/2006/relationships/customXml" Target="../customXml/item18.xml"/><Relationship Id="rId42" Type="http://schemas.openxmlformats.org/officeDocument/2006/relationships/customXml" Target="../customXml/item26.xml"/><Relationship Id="rId47" Type="http://schemas.openxmlformats.org/officeDocument/2006/relationships/customXml" Target="../customXml/item31.xml"/><Relationship Id="rId50" Type="http://schemas.openxmlformats.org/officeDocument/2006/relationships/volatileDependencies" Target="volatileDependencies.xml"/><Relationship Id="rId7" Type="http://schemas.microsoft.com/office/2007/relationships/slicerCache" Target="slicerCaches/slicerCache3.xml"/><Relationship Id="rId2" Type="http://schemas.openxmlformats.org/officeDocument/2006/relationships/pivotCacheDefinition" Target="pivotCache/pivotCacheDefinition1.xml"/><Relationship Id="rId16" Type="http://schemas.openxmlformats.org/officeDocument/2006/relationships/calcChain" Target="calcChain.xml"/><Relationship Id="rId29" Type="http://schemas.openxmlformats.org/officeDocument/2006/relationships/customXml" Target="../customXml/item13.xml"/><Relationship Id="rId11" Type="http://schemas.openxmlformats.org/officeDocument/2006/relationships/connections" Target="connections.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45" Type="http://schemas.openxmlformats.org/officeDocument/2006/relationships/customXml" Target="../customXml/item29.xml"/><Relationship Id="rId5" Type="http://schemas.microsoft.com/office/2007/relationships/slicerCache" Target="slicerCaches/slicerCache1.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49" Type="http://schemas.openxmlformats.org/officeDocument/2006/relationships/customXml" Target="../customXml/item33.xml"/><Relationship Id="rId10" Type="http://schemas.openxmlformats.org/officeDocument/2006/relationships/theme" Target="theme/theme1.xml"/><Relationship Id="rId19" Type="http://schemas.openxmlformats.org/officeDocument/2006/relationships/customXml" Target="../customXml/item3.xml"/><Relationship Id="rId31" Type="http://schemas.openxmlformats.org/officeDocument/2006/relationships/customXml" Target="../customXml/item15.xml"/><Relationship Id="rId44" Type="http://schemas.openxmlformats.org/officeDocument/2006/relationships/customXml" Target="../customXml/item28.xml"/><Relationship Id="rId4" Type="http://schemas.openxmlformats.org/officeDocument/2006/relationships/pivotCacheDefinition" Target="pivotCache/pivotCacheDefinition3.xml"/><Relationship Id="rId9" Type="http://schemas.microsoft.com/office/2007/relationships/slicerCache" Target="slicerCaches/slicerCache5.xml"/><Relationship Id="rId14" Type="http://schemas.openxmlformats.org/officeDocument/2006/relationships/sheetMetadata" Target="metadata.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43" Type="http://schemas.openxmlformats.org/officeDocument/2006/relationships/customXml" Target="../customXml/item27.xml"/><Relationship Id="rId48" Type="http://schemas.openxmlformats.org/officeDocument/2006/relationships/customXml" Target="../customXml/item32.xml"/><Relationship Id="rId8" Type="http://schemas.microsoft.com/office/2007/relationships/slicerCache" Target="slicerCaches/slicerCache4.xml"/><Relationship Id="rId3" Type="http://schemas.openxmlformats.org/officeDocument/2006/relationships/pivotCacheDefinition" Target="pivotCache/pivotCacheDefinition2.xml"/><Relationship Id="rId12" Type="http://schemas.openxmlformats.org/officeDocument/2006/relationships/styles" Target="style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46" Type="http://schemas.openxmlformats.org/officeDocument/2006/relationships/customXml" Target="../customXml/item30.xml"/><Relationship Id="rId20" Type="http://schemas.openxmlformats.org/officeDocument/2006/relationships/customXml" Target="../customXml/item4.xml"/><Relationship Id="rId41" Type="http://schemas.openxmlformats.org/officeDocument/2006/relationships/customXml" Target="../customXml/item25.xml"/><Relationship Id="rId1" Type="http://schemas.openxmlformats.org/officeDocument/2006/relationships/worksheet" Target="worksheets/sheet1.xml"/><Relationship Id="rId6" Type="http://schemas.microsoft.com/office/2007/relationships/slicerCache" Target="slicerCaches/slicerCache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Sheet1!$C$50</c:f>
              <c:strCache>
                <c:ptCount val="1"/>
                <c:pt idx="0">
                  <c:v>Total Sales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370-4BDB-B111-DD57A54F75A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370-4BDB-B111-DD57A54F75A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370-4BDB-B111-DD57A54F75A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370-4BDB-B111-DD57A54F75AA}"/>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Sheet1!$B$51:$B$54</c:f>
              <c:strCache>
                <c:ptCount val="4"/>
                <c:pt idx="0">
                  <c:v>Mix</c:v>
                </c:pt>
                <c:pt idx="1">
                  <c:v>Rural</c:v>
                </c:pt>
                <c:pt idx="2">
                  <c:v>Urban</c:v>
                </c:pt>
                <c:pt idx="3">
                  <c:v>Youth</c:v>
                </c:pt>
              </c:strCache>
            </c:strRef>
          </c:cat>
          <c:val>
            <c:numRef>
              <c:f>Sheet1!$C$51:$C$54</c:f>
              <c:numCache>
                <c:formatCode>General</c:formatCode>
                <c:ptCount val="4"/>
                <c:pt idx="0">
                  <c:v>47402020.942499444</c:v>
                </c:pt>
                <c:pt idx="1">
                  <c:v>112739287.08002238</c:v>
                </c:pt>
                <c:pt idx="2">
                  <c:v>1072050557.2877249</c:v>
                </c:pt>
                <c:pt idx="3">
                  <c:v>25813203.622500222</c:v>
                </c:pt>
              </c:numCache>
            </c:numRef>
          </c:val>
          <c:extLst>
            <c:ext xmlns:c16="http://schemas.microsoft.com/office/drawing/2014/chart" uri="{C3380CC4-5D6E-409C-BE32-E72D297353CC}">
              <c16:uniqueId val="{00000000-EDED-4020-8030-DC1CB3565E33}"/>
            </c:ext>
          </c:extLst>
        </c:ser>
        <c:dLbls>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Manufacturer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Sheet1!$G$50</c:f>
              <c:strCache>
                <c:ptCount val="1"/>
                <c:pt idx="0">
                  <c:v>Total Sales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A63-4DDE-A0E5-F2D432B5C1C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A63-4DDE-A0E5-F2D432B5C1C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A63-4DDE-A0E5-F2D432B5C1C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5A63-4DDE-A0E5-F2D432B5C1C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5A63-4DDE-A0E5-F2D432B5C1CA}"/>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5A63-4DDE-A0E5-F2D432B5C1CA}"/>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5A63-4DDE-A0E5-F2D432B5C1CA}"/>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5A63-4DDE-A0E5-F2D432B5C1CA}"/>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5A63-4DDE-A0E5-F2D432B5C1CA}"/>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5A63-4DDE-A0E5-F2D432B5C1CA}"/>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5A63-4DDE-A0E5-F2D432B5C1CA}"/>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5A63-4DDE-A0E5-F2D432B5C1CA}"/>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5A63-4DDE-A0E5-F2D432B5C1CA}"/>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5A63-4DDE-A0E5-F2D432B5C1CA}"/>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Sheet1!$F$51:$F$64</c:f>
              <c:strCache>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Cache>
            </c:strRef>
          </c:cat>
          <c:val>
            <c:numRef>
              <c:f>Sheet1!$G$51:$G$64</c:f>
              <c:numCache>
                <c:formatCode>General</c:formatCode>
                <c:ptCount val="14"/>
                <c:pt idx="0">
                  <c:v>36559365.622500263</c:v>
                </c:pt>
                <c:pt idx="1">
                  <c:v>111430176.53252316</c:v>
                </c:pt>
                <c:pt idx="2">
                  <c:v>38294736.637500517</c:v>
                </c:pt>
                <c:pt idx="3">
                  <c:v>47944633.79999771</c:v>
                </c:pt>
                <c:pt idx="4">
                  <c:v>18548360.512500182</c:v>
                </c:pt>
                <c:pt idx="5">
                  <c:v>27491387.227500536</c:v>
                </c:pt>
                <c:pt idx="6">
                  <c:v>133504185.36002129</c:v>
                </c:pt>
                <c:pt idx="7">
                  <c:v>7412723.1150000151</c:v>
                </c:pt>
                <c:pt idx="8">
                  <c:v>86464998.427502498</c:v>
                </c:pt>
                <c:pt idx="9">
                  <c:v>10368432.322499691</c:v>
                </c:pt>
                <c:pt idx="10">
                  <c:v>33047132.737499177</c:v>
                </c:pt>
                <c:pt idx="11">
                  <c:v>2513108.4825000707</c:v>
                </c:pt>
                <c:pt idx="12">
                  <c:v>685311666.37502515</c:v>
                </c:pt>
                <c:pt idx="13">
                  <c:v>19114161.779999834</c:v>
                </c:pt>
              </c:numCache>
            </c:numRef>
          </c:val>
          <c:extLst>
            <c:ext xmlns:c16="http://schemas.microsoft.com/office/drawing/2014/chart" uri="{C3380CC4-5D6E-409C-BE32-E72D297353CC}">
              <c16:uniqueId val="{00000000-A763-40CF-9141-4A7A805CE89D}"/>
            </c:ext>
          </c:extLst>
        </c:ser>
        <c:dLbls>
          <c:showLegendKey val="0"/>
          <c:showVal val="1"/>
          <c:showCatName val="0"/>
          <c:showSerName val="0"/>
          <c:showPercent val="0"/>
          <c:showBubbleSize val="0"/>
          <c:showLeaderLines val="1"/>
        </c:dLbls>
        <c:firstSliceAng val="0"/>
      </c:pieChart>
      <c:spPr>
        <a:noFill/>
        <a:ln>
          <a:noFill/>
        </a:ln>
        <a:effectLst/>
      </c:spPr>
    </c:plotArea>
    <c:legend>
      <c:legendPos val="b"/>
      <c:layout>
        <c:manualLayout>
          <c:xMode val="edge"/>
          <c:yMode val="edge"/>
          <c:x val="0.76263513629423774"/>
          <c:y val="0.35874708831007646"/>
          <c:w val="0.19134186351706037"/>
          <c:h val="0.6115572987373986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VanArsdel Total Sales By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0.17331979262309527"/>
          <c:y val="0.16839190628328007"/>
          <c:w val="0.81490164436159263"/>
          <c:h val="0.61261385457808193"/>
        </c:manualLayout>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Sheet1!$D$94:$O$94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Sheet1!$D$95:$O$95</c:f>
              <c:numCache>
                <c:formatCode>General</c:formatCode>
                <c:ptCount val="12"/>
                <c:pt idx="0">
                  <c:v>35913463.530000247</c:v>
                </c:pt>
                <c:pt idx="1">
                  <c:v>48142526.98499947</c:v>
                </c:pt>
                <c:pt idx="2">
                  <c:v>86513958.195000455</c:v>
                </c:pt>
                <c:pt idx="3">
                  <c:v>98921511.150002554</c:v>
                </c:pt>
                <c:pt idx="4">
                  <c:v>98679855.330002904</c:v>
                </c:pt>
                <c:pt idx="5">
                  <c:v>87766093.537500694</c:v>
                </c:pt>
                <c:pt idx="6">
                  <c:v>52492136.759999536</c:v>
                </c:pt>
                <c:pt idx="7">
                  <c:v>53523728.107499413</c:v>
                </c:pt>
                <c:pt idx="8">
                  <c:v>44512046.512499817</c:v>
                </c:pt>
                <c:pt idx="9">
                  <c:v>32354473.725000504</c:v>
                </c:pt>
                <c:pt idx="10">
                  <c:v>25411650.495000232</c:v>
                </c:pt>
                <c:pt idx="11">
                  <c:v>21080222.047500007</c:v>
                </c:pt>
              </c:numCache>
            </c:numRef>
          </c:val>
          <c:smooth val="0"/>
          <c:extLst>
            <c:ext xmlns:c16="http://schemas.microsoft.com/office/drawing/2014/chart" uri="{C3380CC4-5D6E-409C-BE32-E72D297353CC}">
              <c16:uniqueId val="{00000000-6E57-4BD2-937D-781B614D627D}"/>
            </c:ext>
          </c:extLst>
        </c:ser>
        <c:dLbls>
          <c:showLegendKey val="0"/>
          <c:showVal val="0"/>
          <c:showCatName val="0"/>
          <c:showSerName val="0"/>
          <c:showPercent val="0"/>
          <c:showBubbleSize val="0"/>
        </c:dLbls>
        <c:marker val="1"/>
        <c:smooth val="0"/>
        <c:axId val="776210096"/>
        <c:axId val="716512816"/>
      </c:lineChart>
      <c:catAx>
        <c:axId val="776210096"/>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16512816"/>
        <c:crosses val="autoZero"/>
        <c:auto val="1"/>
        <c:lblAlgn val="ctr"/>
        <c:lblOffset val="100"/>
        <c:noMultiLvlLbl val="0"/>
      </c:catAx>
      <c:valAx>
        <c:axId val="716512816"/>
        <c:scaling>
          <c:orientation val="minMax"/>
          <c:max val="200000000"/>
        </c:scaling>
        <c:delete val="0"/>
        <c:axPos val="l"/>
        <c:majorGridlines>
          <c:spPr>
            <a:ln w="9525" cap="flat" cmpd="sng" algn="ctr">
              <a:solidFill>
                <a:schemeClr val="lt1">
                  <a:lumMod val="95000"/>
                  <a:alpha val="10000"/>
                </a:schemeClr>
              </a:solidFill>
              <a:round/>
            </a:ln>
            <a:effectLst/>
          </c:spPr>
        </c:majorGridlines>
        <c:numFmt formatCode="[$$-409]#,##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7621009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Total Sales</a:t>
            </a:r>
            <a:r>
              <a:rPr lang="en-IN" baseline="0"/>
              <a:t> By Month</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Sheet1!$C$119:$N$119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Sheet1!$C$120:$N$120</c:f>
              <c:numCache>
                <c:formatCode>General</c:formatCode>
                <c:ptCount val="12"/>
                <c:pt idx="0">
                  <c:v>59054706.637498751</c:v>
                </c:pt>
                <c:pt idx="1">
                  <c:v>81021575.407501832</c:v>
                </c:pt>
                <c:pt idx="2">
                  <c:v>159497377.04252264</c:v>
                </c:pt>
                <c:pt idx="3">
                  <c:v>185275557.86252126</c:v>
                </c:pt>
                <c:pt idx="4">
                  <c:v>184885089.11252266</c:v>
                </c:pt>
                <c:pt idx="5">
                  <c:v>162932057.8200241</c:v>
                </c:pt>
                <c:pt idx="6">
                  <c:v>97049252.790004984</c:v>
                </c:pt>
                <c:pt idx="7">
                  <c:v>97631643.007505879</c:v>
                </c:pt>
                <c:pt idx="8">
                  <c:v>79832770.132500723</c:v>
                </c:pt>
                <c:pt idx="9">
                  <c:v>58380799.942498513</c:v>
                </c:pt>
                <c:pt idx="10">
                  <c:v>46215757.139999829</c:v>
                </c:pt>
                <c:pt idx="11">
                  <c:v>46228482.037500076</c:v>
                </c:pt>
              </c:numCache>
            </c:numRef>
          </c:val>
          <c:smooth val="0"/>
          <c:extLst>
            <c:ext xmlns:c16="http://schemas.microsoft.com/office/drawing/2014/chart" uri="{C3380CC4-5D6E-409C-BE32-E72D297353CC}">
              <c16:uniqueId val="{00000000-9C08-43F2-A283-0B34CD175BD0}"/>
            </c:ext>
          </c:extLst>
        </c:ser>
        <c:dLbls>
          <c:showLegendKey val="0"/>
          <c:showVal val="0"/>
          <c:showCatName val="0"/>
          <c:showSerName val="0"/>
          <c:showPercent val="0"/>
          <c:showBubbleSize val="0"/>
        </c:dLbls>
        <c:marker val="1"/>
        <c:smooth val="0"/>
        <c:axId val="721122384"/>
        <c:axId val="779258016"/>
      </c:lineChart>
      <c:catAx>
        <c:axId val="72112238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79258016"/>
        <c:crosses val="autoZero"/>
        <c:auto val="1"/>
        <c:lblAlgn val="ctr"/>
        <c:lblOffset val="100"/>
        <c:noMultiLvlLbl val="0"/>
      </c:catAx>
      <c:valAx>
        <c:axId val="779258016"/>
        <c:scaling>
          <c:orientation val="minMax"/>
        </c:scaling>
        <c:delete val="0"/>
        <c:axPos val="l"/>
        <c:majorGridlines>
          <c:spPr>
            <a:ln w="9525" cap="flat" cmpd="sng" algn="ctr">
              <a:solidFill>
                <a:schemeClr val="lt1">
                  <a:lumMod val="95000"/>
                  <a:alpha val="10000"/>
                </a:schemeClr>
              </a:solidFill>
              <a:round/>
            </a:ln>
            <a:effectLst/>
          </c:spPr>
        </c:majorGridlines>
        <c:numFmt formatCode="[$$-409]#,##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211223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15</xdr:col>
      <xdr:colOff>190500</xdr:colOff>
      <xdr:row>3</xdr:row>
      <xdr:rowOff>152400</xdr:rowOff>
    </xdr:from>
    <xdr:to>
      <xdr:col>17</xdr:col>
      <xdr:colOff>285750</xdr:colOff>
      <xdr:row>11</xdr:row>
      <xdr:rowOff>28575</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8DED6AE8-1089-48C5-9DA5-60605FC9E093}"/>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5078075" y="723900"/>
              <a:ext cx="1828800" cy="14001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447675</xdr:colOff>
      <xdr:row>46</xdr:row>
      <xdr:rowOff>19050</xdr:rowOff>
    </xdr:from>
    <xdr:to>
      <xdr:col>13</xdr:col>
      <xdr:colOff>352425</xdr:colOff>
      <xdr:row>59</xdr:row>
      <xdr:rowOff>66675</xdr:rowOff>
    </xdr:to>
    <mc:AlternateContent xmlns:mc="http://schemas.openxmlformats.org/markup-compatibility/2006" xmlns:a14="http://schemas.microsoft.com/office/drawing/2010/main">
      <mc:Choice Requires="a14">
        <xdr:graphicFrame macro="">
          <xdr:nvGraphicFramePr>
            <xdr:cNvPr id="9" name="Year 1">
              <a:extLst>
                <a:ext uri="{FF2B5EF4-FFF2-40B4-BE49-F238E27FC236}">
                  <a16:creationId xmlns:a16="http://schemas.microsoft.com/office/drawing/2014/main" id="{86CC9757-1450-4AA4-8DE8-2C379AA0DB3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1315700" y="87820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114300</xdr:colOff>
      <xdr:row>46</xdr:row>
      <xdr:rowOff>95251</xdr:rowOff>
    </xdr:from>
    <xdr:to>
      <xdr:col>10</xdr:col>
      <xdr:colOff>19050</xdr:colOff>
      <xdr:row>52</xdr:row>
      <xdr:rowOff>171451</xdr:rowOff>
    </xdr:to>
    <mc:AlternateContent xmlns:mc="http://schemas.openxmlformats.org/markup-compatibility/2006" xmlns:a14="http://schemas.microsoft.com/office/drawing/2010/main">
      <mc:Choice Requires="a14">
        <xdr:graphicFrame macro="">
          <xdr:nvGraphicFramePr>
            <xdr:cNvPr id="10" name="Manufacturer">
              <a:extLst>
                <a:ext uri="{FF2B5EF4-FFF2-40B4-BE49-F238E27FC236}">
                  <a16:creationId xmlns:a16="http://schemas.microsoft.com/office/drawing/2014/main" id="{A1CE27A0-FFFF-44A9-B335-90790493653C}"/>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mlns="">
        <xdr:sp macro="" textlink="">
          <xdr:nvSpPr>
            <xdr:cNvPr id="0" name=""/>
            <xdr:cNvSpPr>
              <a:spLocks noTextEdit="1"/>
            </xdr:cNvSpPr>
          </xdr:nvSpPr>
          <xdr:spPr>
            <a:xfrm>
              <a:off x="8096250" y="8858251"/>
              <a:ext cx="1828800" cy="1219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133350</xdr:colOff>
      <xdr:row>53</xdr:row>
      <xdr:rowOff>180976</xdr:rowOff>
    </xdr:from>
    <xdr:to>
      <xdr:col>10</xdr:col>
      <xdr:colOff>38100</xdr:colOff>
      <xdr:row>59</xdr:row>
      <xdr:rowOff>180976</xdr:rowOff>
    </xdr:to>
    <mc:AlternateContent xmlns:mc="http://schemas.openxmlformats.org/markup-compatibility/2006" xmlns:a14="http://schemas.microsoft.com/office/drawing/2010/main">
      <mc:Choice Requires="a14">
        <xdr:graphicFrame macro="">
          <xdr:nvGraphicFramePr>
            <xdr:cNvPr id="11" name="Category">
              <a:extLst>
                <a:ext uri="{FF2B5EF4-FFF2-40B4-BE49-F238E27FC236}">
                  <a16:creationId xmlns:a16="http://schemas.microsoft.com/office/drawing/2014/main" id="{84115D70-892E-4006-9CDF-58E75D360992}"/>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8115300" y="10277476"/>
              <a:ext cx="1828800" cy="1143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828674</xdr:colOff>
      <xdr:row>66</xdr:row>
      <xdr:rowOff>38099</xdr:rowOff>
    </xdr:from>
    <xdr:to>
      <xdr:col>6</xdr:col>
      <xdr:colOff>76199</xdr:colOff>
      <xdr:row>86</xdr:row>
      <xdr:rowOff>66675</xdr:rowOff>
    </xdr:to>
    <xdr:graphicFrame macro="">
      <xdr:nvGraphicFramePr>
        <xdr:cNvPr id="13" name="Chart 12">
          <a:extLst>
            <a:ext uri="{FF2B5EF4-FFF2-40B4-BE49-F238E27FC236}">
              <a16:creationId xmlns:a16="http://schemas.microsoft.com/office/drawing/2014/main" id="{0708374D-619E-4BB4-9702-27A71E202D5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933450</xdr:colOff>
      <xdr:row>64</xdr:row>
      <xdr:rowOff>171449</xdr:rowOff>
    </xdr:from>
    <xdr:to>
      <xdr:col>14</xdr:col>
      <xdr:colOff>666750</xdr:colOff>
      <xdr:row>87</xdr:row>
      <xdr:rowOff>66675</xdr:rowOff>
    </xdr:to>
    <xdr:graphicFrame macro="">
      <xdr:nvGraphicFramePr>
        <xdr:cNvPr id="14" name="Chart 13">
          <a:extLst>
            <a:ext uri="{FF2B5EF4-FFF2-40B4-BE49-F238E27FC236}">
              <a16:creationId xmlns:a16="http://schemas.microsoft.com/office/drawing/2014/main" id="{BF50BF2A-7E34-43BF-BAAB-1A833490A5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476250</xdr:colOff>
      <xdr:row>96</xdr:row>
      <xdr:rowOff>95250</xdr:rowOff>
    </xdr:from>
    <xdr:to>
      <xdr:col>2</xdr:col>
      <xdr:colOff>685800</xdr:colOff>
      <xdr:row>103</xdr:row>
      <xdr:rowOff>66675</xdr:rowOff>
    </xdr:to>
    <mc:AlternateContent xmlns:mc="http://schemas.openxmlformats.org/markup-compatibility/2006" xmlns:a14="http://schemas.microsoft.com/office/drawing/2010/main">
      <mc:Choice Requires="a14">
        <xdr:graphicFrame macro="">
          <xdr:nvGraphicFramePr>
            <xdr:cNvPr id="16" name="Year 2">
              <a:extLst>
                <a:ext uri="{FF2B5EF4-FFF2-40B4-BE49-F238E27FC236}">
                  <a16:creationId xmlns:a16="http://schemas.microsoft.com/office/drawing/2014/main" id="{3F577D95-7331-4A61-8309-78DC3058B62D}"/>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476250" y="18383250"/>
              <a:ext cx="1828800" cy="13049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28575</xdr:colOff>
      <xdr:row>96</xdr:row>
      <xdr:rowOff>57150</xdr:rowOff>
    </xdr:from>
    <xdr:to>
      <xdr:col>12</xdr:col>
      <xdr:colOff>314325</xdr:colOff>
      <xdr:row>110</xdr:row>
      <xdr:rowOff>95250</xdr:rowOff>
    </xdr:to>
    <xdr:graphicFrame macro="">
      <xdr:nvGraphicFramePr>
        <xdr:cNvPr id="17" name="Chart 16">
          <a:extLst>
            <a:ext uri="{FF2B5EF4-FFF2-40B4-BE49-F238E27FC236}">
              <a16:creationId xmlns:a16="http://schemas.microsoft.com/office/drawing/2014/main" id="{32F0404F-D449-428C-883D-9D237338B5E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990600</xdr:colOff>
      <xdr:row>96</xdr:row>
      <xdr:rowOff>57150</xdr:rowOff>
    </xdr:from>
    <xdr:to>
      <xdr:col>7</xdr:col>
      <xdr:colOff>476250</xdr:colOff>
      <xdr:row>110</xdr:row>
      <xdr:rowOff>133350</xdr:rowOff>
    </xdr:to>
    <xdr:graphicFrame macro="">
      <xdr:nvGraphicFramePr>
        <xdr:cNvPr id="18" name="Chart 17">
          <a:extLst>
            <a:ext uri="{FF2B5EF4-FFF2-40B4-BE49-F238E27FC236}">
              <a16:creationId xmlns:a16="http://schemas.microsoft.com/office/drawing/2014/main" id="{E72839BC-0D62-4A54-B6D8-6907D484D7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ri" refreshedDate="43650.53333564815" backgroundQuery="1" createdVersion="6" refreshedVersion="6" minRefreshableVersion="3" recordCount="0" supportSubquery="1" supportAdvancedDrill="1" xr:uid="{3542179A-50B4-4F5D-9FAA-191615E14C3C}">
  <cacheSource type="external" connectionId="8"/>
  <cacheFields count="5">
    <cacheField name="[Products].[Category].[Category]" caption="Category" numFmtId="0" hierarchy="16" level="1">
      <sharedItems count="4">
        <s v="Mix"/>
        <s v="Rural"/>
        <s v="Urban"/>
        <s v="Youth"/>
      </sharedItems>
    </cacheField>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Calendar].[Month].[Month]" caption="Month" numFmtId="0" hierarchy="4" level="1">
      <sharedItems count="12">
        <s v="January"/>
        <s v="February"/>
        <s v="March"/>
        <s v="April"/>
        <s v="May"/>
        <s v="June"/>
        <s v="July"/>
        <s v="August"/>
        <s v="September"/>
        <s v="October"/>
        <s v="November"/>
        <s v="December"/>
      </sharedItems>
    </cacheField>
    <cacheField name="[Measures].[Total Units]" caption="Total Units" numFmtId="0" hierarchy="34" level="32767"/>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2"/>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4"/>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3"/>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Pari" refreshedDate="43650.543207291666" backgroundQuery="1" createdVersion="3" refreshedVersion="6" minRefreshableVersion="3" recordCount="0" tupleCache="1" supportSubquery="1" supportAdvancedDrill="1" xr:uid="{4B5595E9-2194-40FF-BDD7-A952EA0FCF29}">
  <cacheSource type="external" connectionId="8"/>
  <cacheFields count="5">
    <cacheField name="[Measures].[MeasuresLevel]" caption="MeasuresLevel" numFmtId="0" hierarchy="16">
      <sharedItems count="2">
        <s v="[Measures].[Total Sales]" c="Total Sales"/>
        <s v="[Measures].[Total VanArsdel Sales]" c="Total VanArsdel Sales"/>
      </sharedItems>
    </cacheField>
    <cacheField name="[Products].[Category].[Category]" caption="Category" numFmtId="0" hierarchy="17" level="1">
      <sharedItems count="4">
        <s v="[Products].[Category].&amp;[Mix]" c="Mix"/>
        <s v="[Products].[Category].&amp;[Rural]" c="Rural"/>
        <s v="[Products].[Category].&amp;[Urban]" c="Urban"/>
        <s v="[Products].[Category].&amp;[Youth]" c="Youth"/>
      </sharedItems>
    </cacheField>
    <cacheField name="[Manufacturer].[Manufacturer].[Manufacturer]" caption="Manufacturer" numFmtId="0" hierarchy="15" level="1">
      <sharedItems count="14">
        <s v="[Manufacturer].[Manufacturer].&amp;[Abbas]" c="Abbas"/>
        <s v="[Manufacturer].[Manufacturer].&amp;[Aliqui]" c="Aliqui"/>
        <s v="[Manufacturer].[Manufacturer].&amp;[Currus]" c="Currus"/>
        <s v="[Manufacturer].[Manufacturer].&amp;[Natura]" c="Natura"/>
        <s v="[Manufacturer].[Manufacturer].&amp;[Pirum]" c="Pirum"/>
        <s v="[Manufacturer].[Manufacturer].&amp;[Pomum]" c="Pomum"/>
        <s v="[Manufacturer].[Manufacturer].&amp;[Quibus]" c="Quibus"/>
        <s v="[Manufacturer].[Manufacturer].&amp;[Victoria]" c="Victoria"/>
        <s v="[Manufacturer].[Manufacturer].&amp;[VanArsdel]" c="VanArsdel"/>
        <s v="[Manufacturer].[Manufacturer].&amp;[Barba]" c="Barba"/>
        <s v="[Manufacturer].[Manufacturer].&amp;[Fama]" c="Fama"/>
        <s v="[Manufacturer].[Manufacturer].&amp;[Leo]" c="Leo"/>
        <s v="[Manufacturer].[Manufacturer].&amp;[Palma]" c="Palma"/>
        <s v="[Manufacturer].[Manufacturer].&amp;[Salvus]" c="Salvus"/>
      </sharedItems>
    </cacheField>
    <cacheField name="[Calendar].[Year].[Year]" caption="Year" numFmtId="0" hierarchy="6" level="1">
      <sharedItems count="5">
        <s v="[Calendar].[Year].&amp;[2011]" c="2011"/>
        <s v="[Calendar].[Year].&amp;[2012]" c="2012"/>
        <s v="[Calendar].[Year].&amp;[2013]" c="2013"/>
        <s v="[Calendar].[Year].&amp;[2014]" c="2014"/>
        <s v="[Calendar].[Year].&amp;[2015]" c="2015"/>
      </sharedItems>
    </cacheField>
    <cacheField name="[Calendar].[Month].[Month]" caption="Month" numFmtId="0" hierarchy="4" level="1">
      <sharedItems count="12">
        <s v="[Calendar].[Month].&amp;[January]" c="January"/>
        <s v="[Calendar].[Month].&amp;[February]" c="February"/>
        <s v="[Calendar].[Month].&amp;[March]" c="March"/>
        <s v="[Calendar].[Month].&amp;[April]" c="April"/>
        <s v="[Calendar].[Month].&amp;[May]" c="May"/>
        <s v="[Calendar].[Month].&amp;[June]" c="June"/>
        <s v="[Calendar].[Month].&amp;[July]" c="July"/>
        <s v="[Calendar].[Month].&amp;[August]" c="August"/>
        <s v="[Calendar].[Month].&amp;[September]" c="September"/>
        <s v="[Calendar].[Month].&amp;[October]" c="October"/>
        <s v="[Calendar].[Month].&amp;[November]" c="November"/>
        <s v="[Calendar].[Month].&amp;[December]" c="December"/>
      </sharedItems>
    </cacheField>
  </cacheFields>
  <cacheHierarchies count="64">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4"/>
      </fieldsUsage>
    </cacheHierarchy>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allCaption="All" dimensionUniqueName="[Calendar]" displayFolder="" count="2" memberValueDatatype="20" unbalanced="0">
      <fieldsUsage count="2">
        <fieldUsage x="-1"/>
        <fieldUsage x="3"/>
      </fieldsUsage>
    </cacheHierarchy>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2"/>
      </fieldsUsage>
    </cacheHierarchy>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Products].[Category]" caption="Category" attribute="1" defaultMemberUniqueName="[Products].[Category].[All]" allUniqueName="[Products].[Category].[All]" allCaption="All" dimensionUniqueName="[Products]" displayFolder="" count="2" memberValueDatatype="130" unbalanced="0">
      <fieldsUsage count="2">
        <fieldUsage x="-1"/>
        <fieldUsage x="1"/>
      </fieldsUsage>
    </cacheHierarchy>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Date]" caption="Date" attribute="1" time="1" defaultMemberUniqueName="[Sales].[Date].[All]" allUniqueName="[Sales].[Date].[All]" dimensionUniqueName="[Sales]" displayFolder="" count="2" memberValueDatatype="7"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tupleCache>
    <entries count="211">
      <n v="3980494.4550000229" in="0">
        <tpls c="4">
          <tpl hier="6" item="0"/>
          <tpl fld="2" item="5"/>
          <tpl fld="0" item="0"/>
          <tpl fld="1" item="2"/>
        </tpls>
      </n>
      <n v="70552897.537509173" in="0">
        <tpls c="4">
          <tpl hier="6" item="0"/>
          <tpl fld="2" item="1"/>
          <tpl fld="0" item="0"/>
          <tpl fld="1" item="2"/>
        </tpls>
      </n>
      <n v="148208.33999999968" in="0">
        <tpls c="4">
          <tpl hier="6" item="0"/>
          <tpl fld="2" item="5"/>
          <tpl fld="0" item="0"/>
          <tpl fld="1" item="1"/>
        </tpls>
      </n>
      <n v="313206.60000000015" in="0">
        <tpls c="4">
          <tpl hier="6" item="0"/>
          <tpl fld="2" item="0"/>
          <tpl fld="0" item="0"/>
          <tpl fld="1" item="1"/>
        </tpls>
      </n>
      <n v="343872.90000000171" in="0">
        <tpls c="4">
          <tpl hier="6" item="0"/>
          <tpl fld="2" item="5"/>
          <tpl fld="0" item="0"/>
          <tpl fld="1" item="0"/>
        </tpls>
      </n>
      <n v="5593189.3500000723" in="0">
        <tpls c="4">
          <tpl hier="6" item="0"/>
          <tpl fld="2" item="1"/>
          <tpl fld="0" item="0"/>
          <tpl fld="1" item="0"/>
        </tpls>
      </n>
      <n v="6097566.8775001112" in="0">
        <tpls c="4">
          <tpl hier="6" item="0"/>
          <tpl fld="2" item="1"/>
          <tpl fld="0" item="0"/>
          <tpl fld="1" item="3"/>
        </tpls>
      </n>
      <n v="7412723.1150000198" in="0">
        <tpls c="4">
          <tpl hier="6" item="0"/>
          <tpl fld="2" item="12"/>
          <tpl fld="0" item="0"/>
          <tpl fld="1" item="2"/>
        </tpls>
      </n>
      <n v="33281466.120001886" in="0">
        <tpls c="4">
          <tpl hier="6" item="0"/>
          <tpl fld="2" item="2"/>
          <tpl fld="0" item="0"/>
          <tpl fld="1" item="2"/>
        </tpls>
      </n>
      <n v="79768.604999999981" in="0">
        <tpls c="4">
          <tpl hier="6" item="0"/>
          <tpl fld="2" item="8"/>
          <tpl fld="0" item="0"/>
          <tpl fld="1" item="1"/>
        </tpls>
      </n>
      <n v="34480257.210002005" in="0">
        <tpls c="4">
          <tpl hier="6" item="0"/>
          <tpl fld="2" item="3"/>
          <tpl fld="0" item="0"/>
          <tpl fld="1" item="1"/>
        </tpls>
      </n>
      <n v="1258005068.9324865" in="0">
        <tpls c="3">
          <tpl hier="6" item="0"/>
          <tpl fld="0" item="0"/>
          <tpl hier="17" item="4294967295"/>
        </tpls>
      </n>
      <n v="27491387.227500267" in="0">
        <tpls c="4">
          <tpl hier="6" item="0"/>
          <tpl fld="2" item="11"/>
          <tpl fld="0" item="0"/>
          <tpl fld="1" item="2"/>
        </tpls>
      </n>
      <n v="3893527.0500000548" in="0">
        <tpls c="4">
          <tpl hier="6" item="0"/>
          <tpl fld="2" item="3"/>
          <tpl fld="0" item="0"/>
          <tpl fld="1" item="0"/>
        </tpls>
      </n>
      <n v="2469099.5175000872" in="0">
        <tpls c="4">
          <tpl hier="6" item="0"/>
          <tpl fld="2" item="13"/>
          <tpl fld="0" item="0"/>
          <tpl fld="1" item="3"/>
        </tpls>
      </n>
      <n v="18548360.512500301" in="0">
        <tpls c="4">
          <tpl hier="6" item="0"/>
          <tpl fld="2" item="10"/>
          <tpl fld="0" item="0"/>
          <tpl fld="1" item="2"/>
        </tpls>
      </n>
      <n v="16847702.444998898" in="0">
        <tpls c="4">
          <tpl hier="6" item="0"/>
          <tpl fld="2" item="7"/>
          <tpl fld="0" item="0"/>
          <tpl fld="1" item="2"/>
        </tpls>
      </n>
      <n v="29186522.767498497" in="0">
        <tpls c="4">
          <tpl hier="6" item="0"/>
          <tpl fld="2" item="1"/>
          <tpl fld="0" item="0"/>
          <tpl fld="1" item="1"/>
        </tpls>
      </n>
      <n v="44008.964999999953" in="0">
        <tpls c="4">
          <tpl hier="6" item="0"/>
          <tpl fld="2" item="13"/>
          <tpl fld="0" item="0"/>
          <tpl fld="1" item="2"/>
        </tpls>
      </n>
      <n v="19145409.464998212" in="0">
        <tpls c="4">
          <tpl hier="6" item="0"/>
          <tpl fld="2" item="4"/>
          <tpl fld="0" item="0"/>
          <tpl fld="1" item="1"/>
        </tpls>
      </n>
      <n v="5895856.6274999026" in="0">
        <tpls c="4">
          <tpl hier="6" item="0"/>
          <tpl fld="2" item="5"/>
          <tpl fld="0" item="0"/>
          <tpl fld="1" item="3"/>
        </tpls>
      </n>
      <n v="723452.09999999858" in="0">
        <tpls c="4">
          <tpl hier="6" item="0"/>
          <tpl fld="2" item="0"/>
          <tpl fld="0" item="0"/>
          <tpl fld="1" item="3"/>
        </tpls>
      </n>
      <n v="2068659.7050000078" in="0">
        <tpls c="4">
          <tpl hier="6" item="0"/>
          <tpl fld="2" item="6"/>
          <tpl fld="0" item="0"/>
          <tpl fld="1" item="2"/>
        </tpls>
      </n>
      <n v="87217224.045003369" in="0">
        <tpls c="4">
          <tpl hier="6" item="0"/>
          <tpl fld="2" item="3"/>
          <tpl fld="0" item="0"/>
          <tpl fld="1" item="2"/>
        </tpls>
      </n>
      <n v="38294736.637500525" in="0">
        <tpls c="4">
          <tpl hier="6" item="0"/>
          <tpl fld="2" item="9"/>
          <tpl fld="0" item="0"/>
          <tpl fld="1" item="2"/>
        </tpls>
      </n>
      <n v="24113271.787498187" in="0">
        <tpls c="4">
          <tpl hier="6" item="0"/>
          <tpl fld="2" item="6"/>
          <tpl fld="0" item="0"/>
          <tpl fld="1" item="1"/>
        </tpls>
      </n>
      <n v="5272642.3049998907" in="0">
        <tpls c="4">
          <tpl hier="6" item="0"/>
          <tpl fld="2" item="2"/>
          <tpl fld="0" item="0"/>
          <tpl fld="1" item="1"/>
        </tpls>
      </n>
      <n v="6865201.2449999563" in="0">
        <tpls c="4">
          <tpl hier="6" item="0"/>
          <tpl fld="2" item="6"/>
          <tpl fld="0" item="0"/>
          <tpl fld="1" item="0"/>
        </tpls>
      </n>
      <n v="7913177.0549999904" in="0">
        <tpls c="4">
          <tpl hier="6" item="0"/>
          <tpl fld="2" item="3"/>
          <tpl fld="0" item="0"/>
          <tpl fld="1" item="3"/>
        </tpls>
      </n>
      <n v="6676473.9300000239" in="0">
        <tpls c="4">
          <tpl hier="6" item="0"/>
          <tpl fld="2" item="2"/>
          <tpl fld="0" item="0"/>
          <tpl fld="1" item="0"/>
        </tpls>
      </n>
      <n v="20600037.727499895" in="0">
        <tpls c="4">
          <tpl hier="6" item="0"/>
          <tpl fld="2" item="0"/>
          <tpl fld="0" item="0"/>
          <tpl fld="1" item="2"/>
        </tpls>
      </n>
      <n v="60478961.024993733" in="0">
        <tpls c="4">
          <tpl hier="6" item="0"/>
          <tpl fld="2" item="4"/>
          <tpl fld="0" item="0"/>
          <tpl fld="1" item="2"/>
        </tpls>
      </n>
      <n v="685231897.77002394" in="0">
        <tpls c="4">
          <tpl hier="6" item="0"/>
          <tpl fld="2" item="8"/>
          <tpl fld="0" item="0"/>
          <tpl fld="1" item="2"/>
        </tpls>
      </n>
      <n v="2266459.3350000135" in="0">
        <tpls c="4">
          <tpl hier="6" item="0"/>
          <tpl fld="2" item="7"/>
          <tpl fld="0" item="0"/>
          <tpl fld="1" item="0"/>
        </tpls>
      </n>
      <n v="2714051.4450000324" in="0">
        <tpls c="4">
          <tpl hier="6" item="0"/>
          <tpl fld="2" item="2"/>
          <tpl fld="0" item="0"/>
          <tpl fld="1" item="3"/>
        </tpls>
      </n>
      <n v="14922669.194999753" in="0">
        <tpls c="4">
          <tpl hier="6" item="0"/>
          <tpl fld="2" item="0"/>
          <tpl fld="0" item="0"/>
          <tpl fld="1" item="0"/>
        </tpls>
      </n>
      <n v="6840627.9374999944" in="0">
        <tpls c="4">
          <tpl hier="6" item="0"/>
          <tpl fld="2" item="4"/>
          <tpl fld="0" item="0"/>
          <tpl fld="1" item="0"/>
        </tpls>
      </n>
      <n v="47402020.942499444" in="0">
        <tpls c="3">
          <tpl hier="6" item="0"/>
          <tpl fld="0" item="0"/>
          <tpl fld="1" item="0"/>
        </tpls>
      </n>
      <n v="112739287.08002238" in="0">
        <tpls c="3">
          <tpl hier="6" item="0"/>
          <tpl fld="0" item="0"/>
          <tpl fld="1" item="1"/>
        </tpls>
      </n>
      <n v="1072050557.2877249" in="0">
        <tpls c="3">
          <tpl hier="6" item="0"/>
          <tpl fld="0" item="0"/>
          <tpl fld="1" item="2"/>
        </tpls>
      </n>
      <n v="25813203.622500222" in="0">
        <tpls c="3">
          <tpl hier="6" item="0"/>
          <tpl fld="0" item="0"/>
          <tpl fld="1" item="3"/>
        </tpls>
      </n>
      <m in="0">
        <tpls c="3">
          <tpl hier="6" item="1"/>
          <tpl fld="0" item="0"/>
          <tpl fld="1" item="3"/>
        </tpls>
      </m>
      <m in="0">
        <tpls c="3">
          <tpl hier="6" item="1"/>
          <tpl fld="0" item="0"/>
          <tpl fld="1" item="2"/>
        </tpls>
      </m>
      <m in="0">
        <tpls c="3">
          <tpl hier="6" item="1"/>
          <tpl fld="0" item="0"/>
          <tpl fld="1" item="1"/>
        </tpls>
      </m>
      <m in="0">
        <tpls c="3">
          <tpl hier="6" item="1"/>
          <tpl fld="0" item="0"/>
          <tpl fld="1" item="0"/>
        </tpls>
      </m>
      <m in="0">
        <tpls c="3">
          <tpl hier="6" item="2"/>
          <tpl fld="0" item="0"/>
          <tpl fld="1" item="3"/>
        </tpls>
      </m>
      <m in="0">
        <tpls c="3">
          <tpl hier="6" item="2"/>
          <tpl fld="0" item="0"/>
          <tpl fld="1" item="2"/>
        </tpls>
      </m>
      <m in="0">
        <tpls c="3">
          <tpl hier="6" item="2"/>
          <tpl fld="0" item="0"/>
          <tpl fld="1" item="1"/>
        </tpls>
      </m>
      <m in="0">
        <tpls c="3">
          <tpl hier="6" item="2"/>
          <tpl fld="0" item="0"/>
          <tpl fld="1" item="0"/>
        </tpls>
      </m>
      <n v="10099303.199999709" in="0">
        <tpls c="3">
          <tpl hier="6" item="3"/>
          <tpl fld="0" item="0"/>
          <tpl fld="1" item="3"/>
        </tpls>
      </n>
      <n v="428818069.73250371" in="0">
        <tpls c="3">
          <tpl hier="6" item="3"/>
          <tpl fld="0" item="0"/>
          <tpl fld="1" item="2"/>
        </tpls>
      </n>
      <n v="38136321.24750191" in="0">
        <tpls c="3">
          <tpl hier="6" item="3"/>
          <tpl fld="0" item="0"/>
          <tpl fld="1" item="1"/>
        </tpls>
      </n>
      <n v="19809365.099999607" in="0">
        <tpls c="3">
          <tpl hier="6" item="3"/>
          <tpl fld="0" item="0"/>
          <tpl fld="1" item="0"/>
        </tpls>
      </n>
      <n v="10677130.327499598" in="0">
        <tpls c="3">
          <tpl hier="6" item="4"/>
          <tpl fld="0" item="0"/>
          <tpl fld="1" item="3"/>
        </tpls>
      </n>
      <n v="423721910.27251959" in="0">
        <tpls c="3">
          <tpl hier="6" item="4"/>
          <tpl fld="0" item="0"/>
          <tpl fld="1" item="2"/>
        </tpls>
      </n>
      <n v="48218756.617497638" in="0">
        <tpls c="3">
          <tpl hier="6" item="4"/>
          <tpl fld="0" item="0"/>
          <tpl fld="1" item="1"/>
        </tpls>
      </n>
      <n v="19252472.662499543" in="0">
        <tpls c="3">
          <tpl hier="6" item="4"/>
          <tpl fld="0" item="0"/>
          <tpl fld="1" item="0"/>
        </tpls>
      </n>
      <n v="5036770.0950000593" in="0">
        <tpls c="3">
          <tpl hier="6" item="5"/>
          <tpl fld="0" item="0"/>
          <tpl fld="1" item="3"/>
        </tpls>
      </n>
      <n v="219510577.28251737" in="0">
        <tpls c="3">
          <tpl hier="6" item="5"/>
          <tpl fld="0" item="0"/>
          <tpl fld="1" item="2"/>
        </tpls>
      </n>
      <n v="26384209.215000227" in="0">
        <tpls c="3">
          <tpl hier="6" item="5"/>
          <tpl fld="0" item="0"/>
          <tpl fld="1" item="1"/>
        </tpls>
      </n>
      <n v="8340183.1800000081" in="0">
        <tpls c="3">
          <tpl hier="6" item="5"/>
          <tpl fld="0" item="0"/>
          <tpl fld="1" item="0"/>
        </tpls>
      </n>
      <n v="36559365.622500263" in="0">
        <tpls c="3">
          <tpl hier="6" item="0"/>
          <tpl fld="2" item="0"/>
          <tpl fld="0" item="0"/>
        </tpls>
      </n>
      <n v="111430176.53252316" in="0">
        <tpls c="3">
          <tpl hier="6" item="0"/>
          <tpl fld="2" item="1"/>
          <tpl fld="0" item="0"/>
        </tpls>
      </n>
      <n v="38294736.637500517" in="0">
        <tpls c="3">
          <tpl hier="6" item="0"/>
          <tpl fld="2" item="9"/>
          <tpl fld="0" item="0"/>
        </tpls>
      </n>
      <n v="47944633.79999771" in="0">
        <tpls c="3">
          <tpl hier="6" item="0"/>
          <tpl fld="2" item="2"/>
          <tpl fld="0" item="0"/>
        </tpls>
      </n>
      <n v="18548360.512500182" in="0">
        <tpls c="3">
          <tpl hier="6" item="0"/>
          <tpl fld="2" item="10"/>
          <tpl fld="0" item="0"/>
        </tpls>
      </n>
      <n v="27491387.227500536" in="0">
        <tpls c="3">
          <tpl hier="6" item="0"/>
          <tpl fld="2" item="11"/>
          <tpl fld="0" item="0"/>
        </tpls>
      </n>
      <n v="133504185.36002129" in="0">
        <tpls c="3">
          <tpl hier="6" item="0"/>
          <tpl fld="2" item="3"/>
          <tpl fld="0" item="0"/>
        </tpls>
      </n>
      <n v="7412723.1150000151" in="0">
        <tpls c="3">
          <tpl hier="6" item="0"/>
          <tpl fld="2" item="12"/>
          <tpl fld="0" item="0"/>
        </tpls>
      </n>
      <n v="86464998.427502498" in="0">
        <tpls c="3">
          <tpl hier="6" item="0"/>
          <tpl fld="2" item="4"/>
          <tpl fld="0" item="0"/>
        </tpls>
      </n>
      <n v="10368432.322499691" in="0">
        <tpls c="3">
          <tpl hier="6" item="0"/>
          <tpl fld="2" item="5"/>
          <tpl fld="0" item="0"/>
        </tpls>
      </n>
      <n v="33047132.737499177" in="0">
        <tpls c="3">
          <tpl hier="6" item="0"/>
          <tpl fld="2" item="6"/>
          <tpl fld="0" item="0"/>
        </tpls>
      </n>
      <n v="2513108.4825000707" in="0">
        <tpls c="3">
          <tpl hier="6" item="0"/>
          <tpl fld="2" item="13"/>
          <tpl fld="0" item="0"/>
        </tpls>
      </n>
      <n v="685311666.37502515" in="0">
        <tpls c="3">
          <tpl hier="6" item="0"/>
          <tpl fld="2" item="8"/>
          <tpl fld="0" item="0"/>
        </tpls>
      </n>
      <n v="19114161.779999834" in="0">
        <tpls c="3">
          <tpl hier="6" item="0"/>
          <tpl fld="2" item="7"/>
          <tpl fld="0" item="0"/>
        </tpls>
      </n>
      <n v="44946565.807501838" in="0">
        <tpls c="3">
          <tpl hier="6" item="4"/>
          <tpl fld="2" item="1"/>
          <tpl fld="0" item="0"/>
        </tpls>
      </n>
      <n v="4775043.15750001" in="0">
        <tpls c="3">
          <tpl hier="6" item="4"/>
          <tpl fld="2" item="5"/>
          <tpl fld="0" item="0"/>
        </tpls>
      </n>
      <n v="7718830.0874998905" in="0">
        <tpls c="3">
          <tpl hier="6" item="4"/>
          <tpl fld="2" item="10"/>
          <tpl fld="0" item="0"/>
        </tpls>
      </n>
      <n v="933922.08000000077" in="0">
        <tpls c="3">
          <tpl hier="6" item="4"/>
          <tpl fld="2" item="13"/>
          <tpl fld="0" item="0"/>
        </tpls>
      </n>
      <n v="4467205.7850000085" in="0">
        <tpls c="3">
          <tpl hier="6" item="4"/>
          <tpl fld="2" item="12"/>
          <tpl fld="0" item="0"/>
        </tpls>
      </n>
      <n v="21432657.487500031" in="0">
        <tpls c="3">
          <tpl hier="6" item="4"/>
          <tpl fld="2" item="2"/>
          <tpl fld="0" item="0"/>
        </tpls>
      </n>
      <n v="7397086.9350000294" in="0">
        <tpls c="3">
          <tpl hier="6" item="4"/>
          <tpl fld="2" item="7"/>
          <tpl fld="0" item="0"/>
        </tpls>
      </n>
      <n v="8921254.3349999879" in="0">
        <tpls c="3">
          <tpl hier="6" item="4"/>
          <tpl fld="2" item="11"/>
          <tpl fld="0" item="0"/>
        </tpls>
      </n>
      <n v="13716038.437499588" in="0">
        <tpls c="3">
          <tpl hier="6" item="4"/>
          <tpl fld="2" item="6"/>
          <tpl fld="0" item="0"/>
        </tpls>
      </n>
      <n v="56920331.632497065" in="0">
        <tpls c="3">
          <tpl hier="6" item="4"/>
          <tpl fld="2" item="3"/>
          <tpl fld="0" item="0"/>
        </tpls>
      </n>
      <n v="14245492.642499726" in="0">
        <tpls c="3">
          <tpl hier="6" item="4"/>
          <tpl fld="2" item="9"/>
          <tpl fld="0" item="0"/>
        </tpls>
      </n>
      <n v="270636906.75001347" in="0">
        <tpls c="3">
          <tpl hier="6" item="4"/>
          <tpl fld="2" item="8"/>
          <tpl fld="0" item="0"/>
        </tpls>
      </n>
      <n v="31659741.697501607" in="0">
        <tpls c="3">
          <tpl hier="6" item="4"/>
          <tpl fld="2" item="4"/>
          <tpl fld="0" item="0"/>
        </tpls>
      </n>
      <n v="14099193.044999918" in="0">
        <tpls c="3">
          <tpl hier="6" item="4"/>
          <tpl fld="2" item="0"/>
          <tpl fld="0" item="0"/>
        </tpls>
      </n>
      <n v="26559266.842499945" in="0">
        <tpls c="3">
          <tpl hier="6" item="5"/>
          <tpl fld="2" item="1"/>
          <tpl fld="0" item="0"/>
        </tpls>
      </n>
      <n v="1707094.3575000169" in="0">
        <tpls c="3">
          <tpl hier="6" item="5"/>
          <tpl fld="2" item="5"/>
          <tpl fld="0" item="0"/>
        </tpls>
      </n>
      <n v="2528270.325000009" in="0">
        <tpls c="3">
          <tpl hier="6" item="5"/>
          <tpl fld="2" item="10"/>
          <tpl fld="0" item="0"/>
        </tpls>
      </n>
      <n v="440003.07749999966" in="0">
        <tpls c="3">
          <tpl hier="6" item="5"/>
          <tpl fld="2" item="13"/>
          <tpl fld="0" item="0"/>
        </tpls>
      </n>
      <m in="0">
        <tpls c="3">
          <tpl hier="6" item="5"/>
          <tpl fld="2" item="12"/>
          <tpl fld="0" item="0"/>
        </tpls>
      </m>
      <n v="10447424.767499711" in="0">
        <tpls c="3">
          <tpl hier="6" item="5"/>
          <tpl fld="2" item="2"/>
          <tpl fld="0" item="0"/>
        </tpls>
      </n>
      <n v="2905981.575000017" in="0">
        <tpls c="3">
          <tpl hier="6" item="5"/>
          <tpl fld="2" item="7"/>
          <tpl fld="0" item="0"/>
        </tpls>
      </n>
      <n v="4353882.6975000119" in="0">
        <tpls c="3">
          <tpl hier="6" item="5"/>
          <tpl fld="2" item="11"/>
          <tpl fld="0" item="0"/>
        </tpls>
      </n>
      <n v="5900325.6900001187" in="0">
        <tpls c="3">
          <tpl hier="6" item="5"/>
          <tpl fld="2" item="6"/>
          <tpl fld="0" item="0"/>
        </tpls>
      </n>
      <n v="33632480.490001164" in="0">
        <tpls c="3">
          <tpl hier="6" item="5"/>
          <tpl fld="2" item="3"/>
          <tpl fld="0" item="0"/>
        </tpls>
      </n>
      <n v="5169417.3825000068" in="0">
        <tpls c="3">
          <tpl hier="6" item="5"/>
          <tpl fld="2" item="9"/>
          <tpl fld="0" item="0"/>
        </tpls>
      </n>
      <n v="133944693.33000332" in="0">
        <tpls c="3">
          <tpl hier="6" item="5"/>
          <tpl fld="2" item="8"/>
          <tpl fld="0" item="0"/>
        </tpls>
      </n>
      <n v="24992432.745000761" in="0">
        <tpls c="3">
          <tpl hier="6" item="5"/>
          <tpl fld="2" item="4"/>
          <tpl fld="0" item="0"/>
        </tpls>
      </n>
      <n v="6690466.4924999774" in="0">
        <tpls c="3">
          <tpl hier="6" item="5"/>
          <tpl fld="2" item="0"/>
          <tpl fld="0" item="0"/>
        </tpls>
      </n>
      <n v="98679855.330002904" in="0">
        <tpls c="4">
          <tpl fld="4" item="4"/>
          <tpl hier="6" item="0"/>
          <tpl fld="2" item="8"/>
          <tpl fld="0" item="0"/>
        </tpls>
      </n>
      <n v="87766093.537500694" in="0">
        <tpls c="4">
          <tpl fld="4" item="5"/>
          <tpl hier="6" item="0"/>
          <tpl fld="2" item="8"/>
          <tpl fld="0" item="0"/>
        </tpls>
      </n>
      <n v="25411650.495000232" in="0">
        <tpls c="4">
          <tpl fld="4" item="10"/>
          <tpl hier="6" item="0"/>
          <tpl fld="2" item="8"/>
          <tpl fld="0" item="0"/>
        </tpls>
      </n>
      <n v="32354473.725000504" in="0">
        <tpls c="4">
          <tpl fld="4" item="9"/>
          <tpl hier="6" item="0"/>
          <tpl fld="2" item="8"/>
          <tpl fld="0" item="0"/>
        </tpls>
      </n>
      <n v="52492136.759999536" in="0">
        <tpls c="4">
          <tpl fld="4" item="6"/>
          <tpl hier="6" item="0"/>
          <tpl fld="2" item="8"/>
          <tpl fld="0" item="0"/>
        </tpls>
      </n>
      <n v="44512046.512499817" in="0">
        <tpls c="4">
          <tpl fld="4" item="8"/>
          <tpl hier="6" item="0"/>
          <tpl fld="2" item="8"/>
          <tpl fld="0" item="0"/>
        </tpls>
      </n>
      <n v="35913463.530000247" in="0">
        <tpls c="4">
          <tpl fld="4" item="0"/>
          <tpl hier="6" item="0"/>
          <tpl fld="2" item="8"/>
          <tpl fld="0" item="0"/>
        </tpls>
      </n>
      <n v="48142526.98499947" in="0">
        <tpls c="4">
          <tpl fld="4" item="1"/>
          <tpl hier="6" item="0"/>
          <tpl fld="2" item="8"/>
          <tpl fld="0" item="0"/>
        </tpls>
      </n>
      <n v="86513958.195000455" in="0">
        <tpls c="4">
          <tpl fld="4" item="2"/>
          <tpl hier="6" item="0"/>
          <tpl fld="2" item="8"/>
          <tpl fld="0" item="0"/>
        </tpls>
      </n>
      <n v="98921511.150002554" in="0">
        <tpls c="4">
          <tpl fld="4" item="3"/>
          <tpl hier="6" item="0"/>
          <tpl fld="2" item="8"/>
          <tpl fld="0" item="0"/>
        </tpls>
      </n>
      <n v="53523728.107499413" in="0">
        <tpls c="4">
          <tpl fld="4" item="7"/>
          <tpl hier="6" item="0"/>
          <tpl fld="2" item="8"/>
          <tpl fld="0" item="0"/>
        </tpls>
      </n>
      <n v="21080222.047500007" in="0">
        <tpls c="4">
          <tpl fld="4" item="11"/>
          <tpl hier="6" item="0"/>
          <tpl fld="2" item="8"/>
          <tpl fld="0" item="0"/>
        </tpls>
      </n>
      <n v="35246796.375000626" in="0">
        <tpls c="4">
          <tpl fld="4" item="4"/>
          <tpl hier="6" item="3"/>
          <tpl fld="2" item="8"/>
          <tpl fld="0" item="0"/>
        </tpls>
      </n>
      <n v="31939415.182500478" in="0">
        <tpls c="4">
          <tpl fld="4" item="5"/>
          <tpl hier="6" item="3"/>
          <tpl fld="2" item="8"/>
          <tpl fld="0" item="0"/>
        </tpls>
      </n>
      <n v="13975095.802499859" in="0">
        <tpls c="4">
          <tpl fld="4" item="10"/>
          <tpl hier="6" item="3"/>
          <tpl fld="2" item="8"/>
          <tpl fld="0" item="0"/>
        </tpls>
      </n>
      <n v="17960614.9799999" in="0">
        <tpls c="4">
          <tpl fld="4" item="9"/>
          <tpl hier="6" item="3"/>
          <tpl fld="2" item="8"/>
          <tpl fld="0" item="0"/>
        </tpls>
      </n>
      <n v="27675707.377500184" in="0">
        <tpls c="4">
          <tpl fld="4" item="6"/>
          <tpl hier="6" item="3"/>
          <tpl fld="2" item="8"/>
          <tpl fld="0" item="0"/>
        </tpls>
      </n>
      <n v="26175737.910000153" in="0">
        <tpls c="4">
          <tpl fld="4" item="8"/>
          <tpl hier="6" item="3"/>
          <tpl fld="2" item="8"/>
          <tpl fld="0" item="0"/>
        </tpls>
      </n>
      <n v="12788197.904999804" in="0">
        <tpls c="4">
          <tpl fld="4" item="0"/>
          <tpl hier="6" item="3"/>
          <tpl fld="2" item="8"/>
          <tpl fld="0" item="0"/>
        </tpls>
      </n>
      <n v="16757671.24499974" in="0">
        <tpls c="4">
          <tpl fld="4" item="1"/>
          <tpl hier="6" item="3"/>
          <tpl fld="2" item="8"/>
          <tpl fld="0" item="0"/>
        </tpls>
      </n>
      <n v="27281127.930000152" in="0">
        <tpls c="4">
          <tpl fld="4" item="2"/>
          <tpl hier="6" item="3"/>
          <tpl fld="2" item="8"/>
          <tpl fld="0" item="0"/>
        </tpls>
      </n>
      <n v="32231893.575000353" in="0">
        <tpls c="4">
          <tpl fld="4" item="3"/>
          <tpl hier="6" item="3"/>
          <tpl fld="2" item="8"/>
          <tpl fld="0" item="0"/>
        </tpls>
      </n>
      <n v="27063820.5600002" in="0">
        <tpls c="4">
          <tpl fld="4" item="7"/>
          <tpl hier="6" item="3"/>
          <tpl fld="2" item="8"/>
          <tpl fld="0" item="0"/>
        </tpls>
      </n>
      <n v="11633987.452499885" in="0">
        <tpls c="4">
          <tpl fld="4" item="11"/>
          <tpl hier="6" item="3"/>
          <tpl fld="2" item="8"/>
          <tpl fld="0" item="0"/>
        </tpls>
      </n>
      <n v="37318428.63000036" in="0">
        <tpls c="4">
          <tpl fld="4" item="4"/>
          <tpl hier="6" item="4"/>
          <tpl fld="2" item="8"/>
          <tpl fld="0" item="0"/>
        </tpls>
      </n>
      <n v="31499499.832500286" in="0">
        <tpls c="4">
          <tpl fld="4" item="5"/>
          <tpl hier="6" item="4"/>
          <tpl fld="2" item="8"/>
          <tpl fld="0" item="0"/>
        </tpls>
      </n>
      <n v="11436554.692499889" in="0">
        <tpls c="4">
          <tpl fld="4" item="10"/>
          <tpl hier="6" item="4"/>
          <tpl fld="2" item="8"/>
          <tpl fld="0" item="0"/>
        </tpls>
      </n>
      <n v="14393858.744999815" in="0">
        <tpls c="4">
          <tpl fld="4" item="9"/>
          <tpl hier="6" item="4"/>
          <tpl fld="2" item="8"/>
          <tpl fld="0" item="0"/>
        </tpls>
      </n>
      <n v="24816429.382500172" in="0">
        <tpls c="4">
          <tpl fld="4" item="6"/>
          <tpl hier="6" item="4"/>
          <tpl fld="2" item="8"/>
          <tpl fld="0" item="0"/>
        </tpls>
      </n>
      <n v="18336308.602499928" in="0">
        <tpls c="4">
          <tpl fld="4" item="8"/>
          <tpl hier="6" item="4"/>
          <tpl fld="2" item="8"/>
          <tpl fld="0" item="0"/>
        </tpls>
      </n>
      <n v="12685577.519999905" in="0">
        <tpls c="4">
          <tpl fld="4" item="0"/>
          <tpl hier="6" item="4"/>
          <tpl fld="2" item="8"/>
          <tpl fld="0" item="0"/>
        </tpls>
      </n>
      <n v="18385766.069999881" in="0">
        <tpls c="4">
          <tpl fld="4" item="1"/>
          <tpl hier="6" item="4"/>
          <tpl fld="2" item="8"/>
          <tpl fld="0" item="0"/>
        </tpls>
      </n>
      <n v="30463952.452500135" in="0">
        <tpls c="4">
          <tpl fld="4" item="2"/>
          <tpl hier="6" item="4"/>
          <tpl fld="2" item="8"/>
          <tpl fld="0" item="0"/>
        </tpls>
      </n>
      <n v="35394388.680000558" in="0">
        <tpls c="4">
          <tpl fld="4" item="3"/>
          <tpl hier="6" item="4"/>
          <tpl fld="2" item="8"/>
          <tpl fld="0" item="0"/>
        </tpls>
      </n>
      <n v="26459907.547500279" in="0">
        <tpls c="4">
          <tpl fld="4" item="7"/>
          <tpl hier="6" item="4"/>
          <tpl fld="2" item="8"/>
          <tpl fld="0" item="0"/>
        </tpls>
      </n>
      <n v="9446234.5949999504" in="0">
        <tpls c="4">
          <tpl fld="4" item="11"/>
          <tpl hier="6" item="4"/>
          <tpl fld="2" item="8"/>
          <tpl fld="0" item="0"/>
        </tpls>
      </n>
      <m in="0">
        <tpls c="4">
          <tpl fld="4" item="4"/>
          <tpl hier="6" item="1"/>
          <tpl fld="2" item="8"/>
          <tpl fld="0" item="0"/>
        </tpls>
      </m>
      <m in="0">
        <tpls c="4">
          <tpl fld="4" item="5"/>
          <tpl hier="6" item="1"/>
          <tpl fld="2" item="8"/>
          <tpl fld="0" item="0"/>
        </tpls>
      </m>
      <m in="0">
        <tpls c="4">
          <tpl fld="4" item="10"/>
          <tpl hier="6" item="1"/>
          <tpl fld="2" item="8"/>
          <tpl fld="0" item="0"/>
        </tpls>
      </m>
      <m in="0">
        <tpls c="4">
          <tpl fld="4" item="9"/>
          <tpl hier="6" item="1"/>
          <tpl fld="2" item="8"/>
          <tpl fld="0" item="0"/>
        </tpls>
      </m>
      <m in="0">
        <tpls c="4">
          <tpl fld="4" item="6"/>
          <tpl hier="6" item="1"/>
          <tpl fld="2" item="8"/>
          <tpl fld="0" item="0"/>
        </tpls>
      </m>
      <m in="0">
        <tpls c="4">
          <tpl fld="4" item="8"/>
          <tpl hier="6" item="1"/>
          <tpl fld="2" item="8"/>
          <tpl fld="0" item="0"/>
        </tpls>
      </m>
      <m in="0">
        <tpls c="4">
          <tpl fld="4" item="0"/>
          <tpl hier="6" item="1"/>
          <tpl fld="2" item="8"/>
          <tpl fld="0" item="0"/>
        </tpls>
      </m>
      <m in="0">
        <tpls c="4">
          <tpl fld="4" item="1"/>
          <tpl hier="6" item="1"/>
          <tpl fld="2" item="8"/>
          <tpl fld="0" item="0"/>
        </tpls>
      </m>
      <m in="0">
        <tpls c="4">
          <tpl fld="4" item="2"/>
          <tpl hier="6" item="1"/>
          <tpl fld="2" item="8"/>
          <tpl fld="0" item="0"/>
        </tpls>
      </m>
      <m in="0">
        <tpls c="4">
          <tpl fld="4" item="3"/>
          <tpl hier="6" item="1"/>
          <tpl fld="2" item="8"/>
          <tpl fld="0" item="0"/>
        </tpls>
      </m>
      <m in="0">
        <tpls c="4">
          <tpl fld="4" item="7"/>
          <tpl hier="6" item="1"/>
          <tpl fld="2" item="8"/>
          <tpl fld="0" item="0"/>
        </tpls>
      </m>
      <m in="0">
        <tpls c="4">
          <tpl fld="4" item="11"/>
          <tpl hier="6" item="1"/>
          <tpl fld="2" item="8"/>
          <tpl fld="0" item="0"/>
        </tpls>
      </m>
      <n v="35246796.375000626" in="0">
        <tpls c="4">
          <tpl fld="4" item="4"/>
          <tpl hier="6" item="6"/>
          <tpl fld="2" item="8"/>
          <tpl fld="0" item="0"/>
        </tpls>
      </n>
      <n v="31939415.182500478" in="0">
        <tpls c="4">
          <tpl fld="4" item="5"/>
          <tpl hier="6" item="6"/>
          <tpl fld="2" item="8"/>
          <tpl fld="0" item="0"/>
        </tpls>
      </n>
      <n v="13975095.802499859" in="0">
        <tpls c="4">
          <tpl fld="4" item="10"/>
          <tpl hier="6" item="6"/>
          <tpl fld="2" item="8"/>
          <tpl fld="0" item="0"/>
        </tpls>
      </n>
      <n v="17960614.9799999" in="0">
        <tpls c="4">
          <tpl fld="4" item="9"/>
          <tpl hier="6" item="6"/>
          <tpl fld="2" item="8"/>
          <tpl fld="0" item="0"/>
        </tpls>
      </n>
      <n v="27675707.377500184" in="0">
        <tpls c="4">
          <tpl fld="4" item="6"/>
          <tpl hier="6" item="6"/>
          <tpl fld="2" item="8"/>
          <tpl fld="0" item="0"/>
        </tpls>
      </n>
      <n v="26175737.910000153" in="0">
        <tpls c="4">
          <tpl fld="4" item="8"/>
          <tpl hier="6" item="6"/>
          <tpl fld="2" item="8"/>
          <tpl fld="0" item="0"/>
        </tpls>
      </n>
      <n v="12788197.904999804" in="0">
        <tpls c="4">
          <tpl fld="4" item="0"/>
          <tpl hier="6" item="6"/>
          <tpl fld="2" item="8"/>
          <tpl fld="0" item="0"/>
        </tpls>
      </n>
      <n v="16757671.24499974" in="0">
        <tpls c="4">
          <tpl fld="4" item="1"/>
          <tpl hier="6" item="6"/>
          <tpl fld="2" item="8"/>
          <tpl fld="0" item="0"/>
        </tpls>
      </n>
      <n v="27281127.930000152" in="0">
        <tpls c="4">
          <tpl fld="4" item="2"/>
          <tpl hier="6" item="6"/>
          <tpl fld="2" item="8"/>
          <tpl fld="0" item="0"/>
        </tpls>
      </n>
      <n v="32231893.575000353" in="0">
        <tpls c="4">
          <tpl fld="4" item="3"/>
          <tpl hier="6" item="6"/>
          <tpl fld="2" item="8"/>
          <tpl fld="0" item="0"/>
        </tpls>
      </n>
      <n v="27063820.5600002" in="0">
        <tpls c="4">
          <tpl fld="4" item="7"/>
          <tpl hier="6" item="6"/>
          <tpl fld="2" item="8"/>
          <tpl fld="0" item="0"/>
        </tpls>
      </n>
      <n v="11633987.452499885" in="0">
        <tpls c="4">
          <tpl fld="4" item="11"/>
          <tpl hier="6" item="6"/>
          <tpl fld="2" item="8"/>
          <tpl fld="0" item="0"/>
        </tpls>
      </n>
      <n v="98679855.330002904" in="0">
        <tpls c="4">
          <tpl fld="4" item="4"/>
          <tpl hier="6" item="7"/>
          <tpl fld="2" item="8"/>
          <tpl fld="0" item="0"/>
        </tpls>
      </n>
      <n v="87766093.537500694" in="0">
        <tpls c="4">
          <tpl fld="4" item="5"/>
          <tpl hier="6" item="7"/>
          <tpl fld="2" item="8"/>
          <tpl fld="0" item="0"/>
        </tpls>
      </n>
      <n v="25411650.495000232" in="0">
        <tpls c="4">
          <tpl fld="4" item="10"/>
          <tpl hier="6" item="7"/>
          <tpl fld="2" item="8"/>
          <tpl fld="0" item="0"/>
        </tpls>
      </n>
      <n v="32354473.725000504" in="0">
        <tpls c="4">
          <tpl fld="4" item="9"/>
          <tpl hier="6" item="7"/>
          <tpl fld="2" item="8"/>
          <tpl fld="0" item="0"/>
        </tpls>
      </n>
      <n v="52492136.759999536" in="0">
        <tpls c="4">
          <tpl fld="4" item="6"/>
          <tpl hier="6" item="7"/>
          <tpl fld="2" item="8"/>
          <tpl fld="0" item="0"/>
        </tpls>
      </n>
      <n v="44512046.512499817" in="0">
        <tpls c="4">
          <tpl fld="4" item="8"/>
          <tpl hier="6" item="7"/>
          <tpl fld="2" item="8"/>
          <tpl fld="0" item="0"/>
        </tpls>
      </n>
      <n v="35913463.530000247" in="0">
        <tpls c="4">
          <tpl fld="4" item="0"/>
          <tpl hier="6" item="7"/>
          <tpl fld="2" item="8"/>
          <tpl fld="0" item="0"/>
        </tpls>
      </n>
      <n v="48142526.98499947" in="0">
        <tpls c="4">
          <tpl fld="4" item="1"/>
          <tpl hier="6" item="7"/>
          <tpl fld="2" item="8"/>
          <tpl fld="0" item="0"/>
        </tpls>
      </n>
      <n v="86513958.195000455" in="0">
        <tpls c="4">
          <tpl fld="4" item="2"/>
          <tpl hier="6" item="7"/>
          <tpl fld="2" item="8"/>
          <tpl fld="0" item="0"/>
        </tpls>
      </n>
      <n v="98921511.150002554" in="0">
        <tpls c="4">
          <tpl fld="4" item="3"/>
          <tpl hier="6" item="7"/>
          <tpl fld="2" item="8"/>
          <tpl fld="0" item="0"/>
        </tpls>
      </n>
      <n v="53523728.107499413" in="0">
        <tpls c="4">
          <tpl fld="4" item="7"/>
          <tpl hier="6" item="7"/>
          <tpl fld="2" item="8"/>
          <tpl fld="0" item="0"/>
        </tpls>
      </n>
      <n v="21080222.047500007" in="0">
        <tpls c="4">
          <tpl fld="4" item="11"/>
          <tpl hier="6" item="7"/>
          <tpl fld="2" item="8"/>
          <tpl fld="0" item="0"/>
        </tpls>
      </n>
      <n v="26114630.325000208" in="0">
        <tpls c="4">
          <tpl fld="4" item="4"/>
          <tpl hier="6" item="5"/>
          <tpl fld="2" item="8"/>
          <tpl fld="0" item="0"/>
        </tpls>
      </n>
      <n v="24327178.52250009" in="0">
        <tpls c="4">
          <tpl fld="4" item="5"/>
          <tpl hier="6" item="5"/>
          <tpl fld="2" item="8"/>
          <tpl fld="0" item="0"/>
        </tpls>
      </n>
      <m in="0">
        <tpls c="4">
          <tpl fld="4" item="10"/>
          <tpl hier="6" item="5"/>
          <tpl fld="2" item="8"/>
          <tpl fld="0" item="0"/>
        </tpls>
      </m>
      <m in="0">
        <tpls c="4">
          <tpl fld="4" item="9"/>
          <tpl hier="6" item="5"/>
          <tpl fld="2" item="8"/>
          <tpl fld="0" item="0"/>
        </tpls>
      </m>
      <m in="0">
        <tpls c="4">
          <tpl fld="4" item="6"/>
          <tpl hier="6" item="5"/>
          <tpl fld="2" item="8"/>
          <tpl fld="0" item="0"/>
        </tpls>
      </m>
      <m in="0">
        <tpls c="4">
          <tpl fld="4" item="8"/>
          <tpl hier="6" item="5"/>
          <tpl fld="2" item="8"/>
          <tpl fld="0" item="0"/>
        </tpls>
      </m>
      <n v="10439688.104999926" in="0">
        <tpls c="4">
          <tpl fld="4" item="0"/>
          <tpl hier="6" item="5"/>
          <tpl fld="2" item="8"/>
          <tpl fld="0" item="0"/>
        </tpls>
      </n>
      <n v="12999089.669999858" in="0">
        <tpls c="4">
          <tpl fld="4" item="1"/>
          <tpl hier="6" item="5"/>
          <tpl fld="2" item="8"/>
          <tpl fld="0" item="0"/>
        </tpls>
      </n>
      <n v="28768877.812500268" in="0">
        <tpls c="4">
          <tpl fld="4" item="2"/>
          <tpl hier="6" item="5"/>
          <tpl fld="2" item="8"/>
          <tpl fld="0" item="0"/>
        </tpls>
      </n>
      <n v="31295228.895000316" in="0">
        <tpls c="4">
          <tpl fld="4" item="3"/>
          <tpl hier="6" item="5"/>
          <tpl fld="2" item="8"/>
          <tpl fld="0" item="0"/>
        </tpls>
      </n>
      <m in="0">
        <tpls c="4">
          <tpl fld="4" item="7"/>
          <tpl hier="6" item="5"/>
          <tpl fld="2" item="8"/>
          <tpl fld="0" item="0"/>
        </tpls>
      </m>
      <m in="0">
        <tpls c="4">
          <tpl fld="4" item="11"/>
          <tpl hier="6" item="5"/>
          <tpl fld="2" item="8"/>
          <tpl fld="0" item="0"/>
        </tpls>
      </m>
      <n v="52492136.759999536" in="0">
        <tpls c="2">
          <tpl fld="4" item="6"/>
          <tpl fld="0" item="1"/>
        </tpls>
      </n>
      <n v="86513958.195000455" in="0">
        <tpls c="2">
          <tpl fld="4" item="2"/>
          <tpl fld="0" item="1"/>
        </tpls>
      </n>
      <n v="48142526.98499947" in="0">
        <tpls c="2">
          <tpl fld="4" item="1"/>
          <tpl fld="0" item="1"/>
        </tpls>
      </n>
      <n v="25411650.495000232" in="0">
        <tpls c="2">
          <tpl fld="4" item="10"/>
          <tpl fld="0" item="1"/>
        </tpls>
      </n>
      <n v="87766093.537500694" in="0">
        <tpls c="2">
          <tpl fld="4" item="5"/>
          <tpl fld="0" item="1"/>
        </tpls>
      </n>
      <n v="32354473.725000504" in="0">
        <tpls c="2">
          <tpl fld="4" item="9"/>
          <tpl fld="0" item="1"/>
        </tpls>
      </n>
      <n v="44512046.512499817" in="0">
        <tpls c="2">
          <tpl fld="4" item="8"/>
          <tpl fld="0" item="1"/>
        </tpls>
      </n>
      <n v="98679855.330002904" in="0">
        <tpls c="2">
          <tpl fld="4" item="4"/>
          <tpl fld="0" item="1"/>
        </tpls>
      </n>
      <n v="35913463.530000247" in="0">
        <tpls c="2">
          <tpl fld="4" item="0"/>
          <tpl fld="0" item="1"/>
        </tpls>
      </n>
      <n v="98921511.150002554" in="0">
        <tpls c="2">
          <tpl fld="4" item="3"/>
          <tpl fld="0" item="1"/>
        </tpls>
      </n>
      <n v="53523728.107499413" in="0">
        <tpls c="2">
          <tpl fld="4" item="7"/>
          <tpl fld="0" item="1"/>
        </tpls>
      </n>
      <n v="21080222.047500007" in="0">
        <tpls c="2">
          <tpl fld="4" item="11"/>
          <tpl fld="0" item="1"/>
        </tpls>
      </n>
      <n v="59054706.637498751" in="0">
        <tpls c="2">
          <tpl fld="4" item="0"/>
          <tpl fld="0" item="0"/>
        </tpls>
      </n>
      <n v="81021575.407501832" in="0">
        <tpls c="2">
          <tpl fld="4" item="1"/>
          <tpl fld="0" item="0"/>
        </tpls>
      </n>
      <n v="159497377.04252264" in="0">
        <tpls c="2">
          <tpl fld="4" item="2"/>
          <tpl fld="0" item="0"/>
        </tpls>
      </n>
      <n v="185275557.86252126" in="0">
        <tpls c="2">
          <tpl fld="4" item="3"/>
          <tpl fld="0" item="0"/>
        </tpls>
      </n>
      <n v="184885089.11252266" in="0">
        <tpls c="2">
          <tpl fld="4" item="4"/>
          <tpl fld="0" item="0"/>
        </tpls>
      </n>
      <n v="162932057.8200241" in="0">
        <tpls c="2">
          <tpl fld="4" item="5"/>
          <tpl fld="0" item="0"/>
        </tpls>
      </n>
      <n v="97049252.790004984" in="0">
        <tpls c="2">
          <tpl fld="4" item="6"/>
          <tpl fld="0" item="0"/>
        </tpls>
      </n>
      <n v="97631643.007505879" in="0">
        <tpls c="2">
          <tpl fld="4" item="7"/>
          <tpl fld="0" item="0"/>
        </tpls>
      </n>
      <n v="79832770.132500723" in="0">
        <tpls c="2">
          <tpl fld="4" item="8"/>
          <tpl fld="0" item="0"/>
        </tpls>
      </n>
      <n v="58380799.942498513" in="0">
        <tpls c="2">
          <tpl fld="4" item="9"/>
          <tpl fld="0" item="0"/>
        </tpls>
      </n>
      <n v="46215757.139999829" in="0">
        <tpls c="2">
          <tpl fld="4" item="10"/>
          <tpl fld="0" item="0"/>
        </tpls>
      </n>
      <n v="46228482.037500076" in="0">
        <tpls c="2">
          <tpl fld="4" item="11"/>
          <tpl fld="0" item="0"/>
        </tpls>
      </n>
    </entries>
    <sets count="8">
      <set count="1" maxRank="1" setDefinition="{[Calendar].[Year].[All]}">
        <tpls c="1">
          <tpl hier="6" item="4294967295"/>
        </tpls>
      </set>
      <set count="1" maxRank="1" setDefinition="{[Calendar].[Year].&amp;[2011]}">
        <tpls c="1">
          <tpl fld="3" item="0"/>
        </tpls>
      </set>
      <set count="1" maxRank="1" setDefinition="{[Calendar].[Year].&amp;[2012]}">
        <tpls c="1">
          <tpl fld="3" item="1"/>
        </tpls>
      </set>
      <set count="1" maxRank="1" setDefinition="{[Calendar].[Year].&amp;[2013]}">
        <tpls c="1">
          <tpl fld="3" item="2"/>
        </tpls>
      </set>
      <set count="1" maxRank="1" setDefinition="{[Calendar].[Year].&amp;[2014]}">
        <tpls c="1">
          <tpl fld="3" item="3"/>
        </tpls>
      </set>
      <set count="1" maxRank="1" setDefinition="{[Calendar].[Year].&amp;[2015]}">
        <tpls c="1">
          <tpl fld="3" item="4"/>
        </tpls>
      </set>
      <set count="2" maxRank="1" setDefinition="{[Calendar].[Year].&amp;[2011],[Calendar].[Year].&amp;[2013]}">
        <tpls c="1">
          <tpl fld="3" item="0"/>
        </tpls>
      </set>
      <set count="3" maxRank="1" setDefinition="{[Calendar].[Year].&amp;[2013],[Calendar].[Year].&amp;[2014],[Calendar].[Year].&amp;[2015]}">
        <tpls c="1">
          <tpl fld="3" item="2"/>
        </tpls>
      </set>
    </sets>
    <queryCache count="33">
      <query mdx="[Measures].[Total Sales]">
        <tpls c="1">
          <tpl fld="0" item="0"/>
        </tpls>
      </query>
      <query mdx="[Products].[Category].&amp;[Mix]">
        <tpls c="1">
          <tpl fld="1" item="0"/>
        </tpls>
      </query>
      <query mdx="[Manufacturer].[Manufacturer].&amp;[Abbas]">
        <tpls c="1">
          <tpl fld="2" item="0"/>
        </tpls>
      </query>
      <query mdx="[Manufacturer].[Manufacturer].&amp;[Aliqui]">
        <tpls c="1">
          <tpl fld="2" item="1"/>
        </tpls>
      </query>
      <query mdx="[Manufacturer].[Manufacturer].&amp;[Currus]">
        <tpls c="1">
          <tpl fld="2" item="2"/>
        </tpls>
      </query>
      <query mdx="[Manufacturer].[Manufacturer].&amp;[Natura]">
        <tpls c="1">
          <tpl fld="2" item="3"/>
        </tpls>
      </query>
      <query mdx="[Manufacturer].[Manufacturer].&amp;[Pirum]">
        <tpls c="1">
          <tpl fld="2" item="4"/>
        </tpls>
      </query>
      <query mdx="[Manufacturer].[Manufacturer].&amp;[Pomum]">
        <tpls c="1">
          <tpl fld="2" item="5"/>
        </tpls>
      </query>
      <query mdx="[Manufacturer].[Manufacturer].&amp;[Quibus]">
        <tpls c="1">
          <tpl fld="2" item="6"/>
        </tpls>
      </query>
      <query mdx="[Manufacturer].[Manufacturer].&amp;[Victoria]">
        <tpls c="1">
          <tpl fld="2" item="7"/>
        </tpls>
      </query>
      <query mdx="[Products].[Category].&amp;[Rural]">
        <tpls c="1">
          <tpl fld="1" item="1"/>
        </tpls>
      </query>
      <query mdx="[Manufacturer].[Manufacturer].&amp;[VanArsdel]">
        <tpls c="1">
          <tpl fld="2" item="8"/>
        </tpls>
      </query>
      <query mdx="[Products].[Category].&amp;[Urban]">
        <tpls c="1">
          <tpl fld="1" item="2"/>
        </tpls>
      </query>
      <query mdx="[Manufacturer].[Manufacturer].&amp;[Barba]">
        <tpls c="1">
          <tpl fld="2" item="9"/>
        </tpls>
      </query>
      <query mdx="[Manufacturer].[Manufacturer].&amp;[Fama]">
        <tpls c="1">
          <tpl fld="2" item="10"/>
        </tpls>
      </query>
      <query mdx="[Manufacturer].[Manufacturer].&amp;[Leo]">
        <tpls c="1">
          <tpl fld="2" item="11"/>
        </tpls>
      </query>
      <query mdx="[Manufacturer].[Manufacturer].&amp;[Palma]">
        <tpls c="1">
          <tpl fld="2" item="12"/>
        </tpls>
      </query>
      <query mdx="[Manufacturer].[Manufacturer].&amp;[Salvus]">
        <tpls c="1">
          <tpl fld="2" item="13"/>
        </tpls>
      </query>
      <query mdx="[Products].[Category].&amp;[Youth]">
        <tpls c="1">
          <tpl fld="1" item="3"/>
        </tpls>
      </query>
      <query mdx="[Products].[Category].[All]">
        <tpls c="1">
          <tpl hier="17" item="4294967295"/>
        </tpls>
      </query>
      <query mdx="[Calendar].[Month].&amp;[January]">
        <tpls c="1">
          <tpl fld="4" item="0"/>
        </tpls>
      </query>
      <query mdx="[Calendar].[Month].&amp;[February]">
        <tpls c="1">
          <tpl fld="4" item="1"/>
        </tpls>
      </query>
      <query mdx="[Calendar].[Month].&amp;[March]">
        <tpls c="1">
          <tpl fld="4" item="2"/>
        </tpls>
      </query>
      <query mdx="[Calendar].[Month].&amp;[April]">
        <tpls c="1">
          <tpl fld="4" item="3"/>
        </tpls>
      </query>
      <query mdx="[Calendar].[Month].&amp;[May]">
        <tpls c="1">
          <tpl fld="4" item="4"/>
        </tpls>
      </query>
      <query mdx="[Calendar].[Month].&amp;[June]">
        <tpls c="1">
          <tpl fld="4" item="5"/>
        </tpls>
      </query>
      <query mdx="[Calendar].[Month].&amp;[July]">
        <tpls c="1">
          <tpl fld="4" item="6"/>
        </tpls>
      </query>
      <query mdx="[Calendar].[Month].&amp;[August]">
        <tpls c="1">
          <tpl fld="4" item="7"/>
        </tpls>
      </query>
      <query mdx="[Calendar].[Month].&amp;[September]">
        <tpls c="1">
          <tpl fld="4" item="8"/>
        </tpls>
      </query>
      <query mdx="[Calendar].[Month].&amp;[October]">
        <tpls c="1">
          <tpl fld="4" item="9"/>
        </tpls>
      </query>
      <query mdx="[Calendar].[Month].&amp;[November]">
        <tpls c="1">
          <tpl fld="4" item="10"/>
        </tpls>
      </query>
      <query mdx="[Calendar].[Month].&amp;[December]">
        <tpls c="1">
          <tpl fld="4" item="11"/>
        </tpls>
      </query>
      <query mdx="[Measures].[Total VanArsdel Sales]">
        <tpls c="1">
          <tpl fld="0" item="1"/>
        </tpls>
      </query>
    </queryCache>
    <serverFormats count="1">
      <serverFormat format="\$#,0.00;(\$#,0.00);\$#,0.00"/>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ari" refreshedDate="43650.528471180558" backgroundQuery="1" createdVersion="3" refreshedVersion="6" minRefreshableVersion="3" recordCount="0" supportSubquery="1" supportAdvancedDrill="1" xr:uid="{E7754DA2-4E8D-48B7-BD71-3A8CC1D5B7C0}">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9834477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5EF8702-0165-4373-AE1F-C3825A05239F}" name="PivotTable1" cacheId="0" applyNumberFormats="0" applyBorderFormats="0" applyFontFormats="0" applyPatternFormats="0" applyAlignmentFormats="0" applyWidthHeightFormats="1" dataCaption="Values" tag="87a68ec1-a819-4d00-97c1-f6954cfe6161" updatedVersion="6" minRefreshableVersion="3" useAutoFormatting="1" subtotalHiddenItems="1" itemPrintTitles="1" createdVersion="6" indent="0" compact="0" compactData="0" multipleFieldFilters="0">
  <location ref="A1:O43" firstHeaderRow="1" firstDataRow="2" firstDataCol="2"/>
  <pivotFields count="5">
    <pivotField axis="axisRow" compact="0" allDrilled="1" outline="0" subtotalTop="0" showAll="0" dataSourceSort="1" defaultAttributeDrillState="1">
      <items count="5">
        <item x="0"/>
        <item x="1"/>
        <item x="2"/>
        <item x="3"/>
        <item t="default"/>
      </items>
    </pivotField>
    <pivotField axis="axisRow" compact="0" allDrilled="1" outline="0" subtotalTop="0" showAll="0" dataSourceSort="1" defaultAttributeDrillState="1">
      <items count="15">
        <item x="0"/>
        <item x="1"/>
        <item x="2"/>
        <item x="3"/>
        <item x="4"/>
        <item x="5"/>
        <item x="6"/>
        <item x="7"/>
        <item x="8"/>
        <item x="9"/>
        <item x="10"/>
        <item x="11"/>
        <item x="12"/>
        <item x="13"/>
        <item t="default"/>
      </items>
    </pivotField>
    <pivotField axis="axisCol"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defaultSubtotal="0"/>
    <pivotField compact="0" allDrilled="1" outline="0" subtotalTop="0" showAll="0" dataSourceSort="1" defaultAttributeDrillState="1"/>
  </pivotFields>
  <rowFields count="2">
    <field x="0"/>
    <field x="1"/>
  </rowFields>
  <rowItems count="41">
    <i>
      <x/>
      <x/>
    </i>
    <i r="1">
      <x v="1"/>
    </i>
    <i r="1">
      <x v="2"/>
    </i>
    <i r="1">
      <x v="3"/>
    </i>
    <i r="1">
      <x v="4"/>
    </i>
    <i r="1">
      <x v="5"/>
    </i>
    <i r="1">
      <x v="6"/>
    </i>
    <i r="1">
      <x v="7"/>
    </i>
    <i t="default">
      <x/>
    </i>
    <i>
      <x v="1"/>
      <x/>
    </i>
    <i r="1">
      <x v="1"/>
    </i>
    <i r="1">
      <x v="2"/>
    </i>
    <i r="1">
      <x v="3"/>
    </i>
    <i r="1">
      <x v="4"/>
    </i>
    <i r="1">
      <x v="5"/>
    </i>
    <i r="1">
      <x v="6"/>
    </i>
    <i r="1">
      <x v="8"/>
    </i>
    <i t="default">
      <x v="1"/>
    </i>
    <i>
      <x v="2"/>
      <x/>
    </i>
    <i r="1">
      <x v="1"/>
    </i>
    <i r="1">
      <x v="9"/>
    </i>
    <i r="1">
      <x v="2"/>
    </i>
    <i r="1">
      <x v="10"/>
    </i>
    <i r="1">
      <x v="11"/>
    </i>
    <i r="1">
      <x v="3"/>
    </i>
    <i r="1">
      <x v="12"/>
    </i>
    <i r="1">
      <x v="4"/>
    </i>
    <i r="1">
      <x v="5"/>
    </i>
    <i r="1">
      <x v="6"/>
    </i>
    <i r="1">
      <x v="13"/>
    </i>
    <i r="1">
      <x v="8"/>
    </i>
    <i r="1">
      <x v="7"/>
    </i>
    <i t="default">
      <x v="2"/>
    </i>
    <i>
      <x v="3"/>
      <x/>
    </i>
    <i r="1">
      <x v="1"/>
    </i>
    <i r="1">
      <x v="2"/>
    </i>
    <i r="1">
      <x v="3"/>
    </i>
    <i r="1">
      <x v="5"/>
    </i>
    <i r="1">
      <x v="13"/>
    </i>
    <i t="default">
      <x v="3"/>
    </i>
    <i t="grand">
      <x/>
    </i>
  </rowItems>
  <colFields count="1">
    <field x="2"/>
  </colFields>
  <colItems count="13">
    <i>
      <x/>
    </i>
    <i>
      <x v="1"/>
    </i>
    <i>
      <x v="2"/>
    </i>
    <i>
      <x v="3"/>
    </i>
    <i>
      <x v="4"/>
    </i>
    <i>
      <x v="5"/>
    </i>
    <i>
      <x v="6"/>
    </i>
    <i>
      <x v="7"/>
    </i>
    <i>
      <x v="8"/>
    </i>
    <i>
      <x v="9"/>
    </i>
    <i>
      <x v="10"/>
    </i>
    <i>
      <x v="11"/>
    </i>
    <i t="grand">
      <x/>
    </i>
  </colItems>
  <dataFields count="1">
    <dataField fld="3" subtotal="count" baseField="0" baseItem="0"/>
  </dataField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Manufacturer]"/>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E25F990E-7A88-4F2D-820F-6E75ACD42E6F}" sourceName="[Calendar].[Year]">
  <data>
    <olap pivotCacheId="1498344771">
      <levels count="2">
        <level uniqueName="[Calendar].[Year].[(All)]" sourceCaption="(All)" count="0"/>
        <level uniqueName="[Calendar].[Year].[Year]" sourceCaption="Year" count="5">
          <ranges>
            <range startItem="0">
              <i n="[Calendar].[Year].&amp;[2011]" c="2011"/>
              <i n="[Calendar].[Year].&amp;[2012]" c="2012"/>
              <i n="[Calendar].[Year].&amp;[2013]" c="2013"/>
              <i n="[Calendar].[Year].&amp;[2014]" c="2014"/>
              <i n="[Calendar].[Year].&amp;[2015]" c="2015"/>
            </range>
          </ranges>
        </level>
      </levels>
      <selections count="1">
        <selection n="[Calendar].[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4D3FB405-193D-4F4E-95EF-DA76EEBF9128}" sourceName="[Manufacturer].[Manufacturer]">
  <data>
    <olap pivotCacheId="1498344771">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43483E45-26C4-41CD-A2D2-5B8B5F433D95}" sourceName="[Products].[Category]">
  <data>
    <olap pivotCacheId="1498344771">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2" xr10:uid="{7863EA61-7535-4D53-823F-2E1BDA3ADA9C}" sourceName="[Calendar].[Year]">
  <data>
    <olap pivotCacheId="1498344771">
      <levels count="2">
        <level uniqueName="[Calendar].[Year].[(All)]" sourceCaption="(All)" count="0"/>
        <level uniqueName="[Calendar].[Year].[Year]" sourceCaption="Year" count="5">
          <ranges>
            <range startItem="0">
              <i n="[Calendar].[Year].&amp;[2011]" c="2011"/>
              <i n="[Calendar].[Year].&amp;[2012]" c="2012"/>
              <i n="[Calendar].[Year].&amp;[2013]" c="2013"/>
              <i n="[Calendar].[Year].&amp;[2014]" c="2014"/>
              <i n="[Calendar].[Year].&amp;[2015]" c="2015"/>
            </range>
          </ranges>
        </level>
      </levels>
      <selections count="1">
        <selection n="[Calendar].[Year].[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42C85FF5-CE34-4E64-B5F7-C05E4B00BF8D}" sourceName="[Calendar].[Year]">
  <pivotTables>
    <pivotTable tabId="5" name="PivotTable1"/>
  </pivotTables>
  <data>
    <olap pivotCacheId="1498344771">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4]"/>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FCE3FC9A-E347-4804-9BF2-5122371F02D2}" cache="Slicer_Year1" caption="Year" level="1" rowHeight="241300"/>
  <slicer name="Manufacturer" xr10:uid="{3905DE0B-BA55-477E-8CC1-4C3F1D1F64FD}" cache="Slicer_Manufacturer" caption="Manufacturer" level="1" rowHeight="241300"/>
  <slicer name="Category" xr10:uid="{5DF6A341-D19B-4F3D-A3C1-8F2BAEDD8C20}" cache="Slicer_Category" caption="Category" level="1" rowHeight="241300"/>
  <slicer name="Year 2" xr10:uid="{AB30CA27-A002-4FCF-B11D-C18EBE371512}" cache="Slicer_Year2" caption="Year" startItem="2" level="1" rowHeight="241300"/>
  <slicer name="Year" xr10:uid="{C8CE7D22-3857-47BB-A9B2-7E66F442F523}" cache="Slicer_Year" caption="Yea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120"/>
  <sheetViews>
    <sheetView tabSelected="1" workbookViewId="0">
      <selection activeCell="C117" sqref="C117"/>
    </sheetView>
  </sheetViews>
  <sheetFormatPr defaultRowHeight="15" x14ac:dyDescent="0.25"/>
  <cols>
    <col min="1" max="1" width="13.85546875" bestFit="1" customWidth="1"/>
    <col min="2" max="2" width="10.42578125" bestFit="1" customWidth="1"/>
    <col min="3" max="3" width="19.28515625" bestFit="1" customWidth="1"/>
    <col min="4" max="4" width="14.42578125" bestFit="1" customWidth="1"/>
    <col min="5" max="8" width="15.42578125" bestFit="1" customWidth="1"/>
    <col min="9" max="14" width="14.42578125" bestFit="1" customWidth="1"/>
    <col min="15" max="15" width="17" bestFit="1" customWidth="1"/>
    <col min="16" max="16" width="15.42578125" bestFit="1" customWidth="1"/>
    <col min="17" max="17" width="10.5703125" bestFit="1" customWidth="1"/>
    <col min="18" max="18" width="14.42578125" bestFit="1" customWidth="1"/>
    <col min="19" max="19" width="10.5703125" bestFit="1" customWidth="1"/>
    <col min="20" max="20" width="14.42578125" bestFit="1" customWidth="1"/>
    <col min="21" max="21" width="10.5703125" bestFit="1" customWidth="1"/>
    <col min="22" max="22" width="14.42578125" bestFit="1" customWidth="1"/>
    <col min="23" max="23" width="10.5703125" bestFit="1" customWidth="1"/>
    <col min="24" max="24" width="14.42578125" bestFit="1" customWidth="1"/>
    <col min="25" max="25" width="10.5703125" bestFit="1" customWidth="1"/>
    <col min="26" max="26" width="17" bestFit="1" customWidth="1"/>
    <col min="27" max="27" width="15.5703125" bestFit="1" customWidth="1"/>
  </cols>
  <sheetData>
    <row r="1" spans="1:15" x14ac:dyDescent="0.25">
      <c r="A1" s="1" t="s">
        <v>33</v>
      </c>
      <c r="C1" s="1" t="s">
        <v>34</v>
      </c>
    </row>
    <row r="2" spans="1:15" x14ac:dyDescent="0.25">
      <c r="A2" s="1" t="s">
        <v>35</v>
      </c>
      <c r="B2" s="1" t="s">
        <v>36</v>
      </c>
      <c r="C2" t="s">
        <v>21</v>
      </c>
      <c r="D2" t="s">
        <v>22</v>
      </c>
      <c r="E2" t="s">
        <v>23</v>
      </c>
      <c r="F2" t="s">
        <v>24</v>
      </c>
      <c r="G2" t="s">
        <v>25</v>
      </c>
      <c r="H2" t="s">
        <v>26</v>
      </c>
      <c r="I2" t="s">
        <v>27</v>
      </c>
      <c r="J2" t="s">
        <v>28</v>
      </c>
      <c r="K2" t="s">
        <v>29</v>
      </c>
      <c r="L2" t="s">
        <v>30</v>
      </c>
      <c r="M2" t="s">
        <v>31</v>
      </c>
      <c r="N2" t="s">
        <v>32</v>
      </c>
      <c r="O2" t="s">
        <v>5</v>
      </c>
    </row>
    <row r="3" spans="1:15" x14ac:dyDescent="0.25">
      <c r="A3" t="s">
        <v>1</v>
      </c>
      <c r="B3" t="s">
        <v>6</v>
      </c>
      <c r="C3" s="3">
        <v>306</v>
      </c>
      <c r="D3" s="3">
        <v>386</v>
      </c>
      <c r="E3" s="3">
        <v>555</v>
      </c>
      <c r="F3" s="3">
        <v>770</v>
      </c>
      <c r="G3" s="3">
        <v>592</v>
      </c>
      <c r="H3" s="3">
        <v>499</v>
      </c>
      <c r="I3" s="3">
        <v>474</v>
      </c>
      <c r="J3" s="3">
        <v>396</v>
      </c>
      <c r="K3" s="3">
        <v>474</v>
      </c>
      <c r="L3" s="3">
        <v>301</v>
      </c>
      <c r="M3" s="3">
        <v>229</v>
      </c>
      <c r="N3" s="3">
        <v>298</v>
      </c>
      <c r="O3" s="3">
        <v>5280</v>
      </c>
    </row>
    <row r="4" spans="1:15" x14ac:dyDescent="0.25">
      <c r="B4" t="s">
        <v>7</v>
      </c>
      <c r="C4" s="3">
        <v>270</v>
      </c>
      <c r="D4" s="3">
        <v>303</v>
      </c>
      <c r="E4" s="3">
        <v>428</v>
      </c>
      <c r="F4" s="3">
        <v>567</v>
      </c>
      <c r="G4" s="3">
        <v>596</v>
      </c>
      <c r="H4" s="3">
        <v>550</v>
      </c>
      <c r="I4" s="3">
        <v>262</v>
      </c>
      <c r="J4" s="3">
        <v>274</v>
      </c>
      <c r="K4" s="3">
        <v>228</v>
      </c>
      <c r="L4" s="3">
        <v>158</v>
      </c>
      <c r="M4" s="3">
        <v>136</v>
      </c>
      <c r="N4" s="3">
        <v>165</v>
      </c>
      <c r="O4" s="3">
        <v>3937</v>
      </c>
    </row>
    <row r="5" spans="1:15" x14ac:dyDescent="0.25">
      <c r="B5" t="s">
        <v>8</v>
      </c>
      <c r="C5" s="3">
        <v>197</v>
      </c>
      <c r="D5" s="3">
        <v>276</v>
      </c>
      <c r="E5" s="3">
        <v>463</v>
      </c>
      <c r="F5" s="3">
        <v>608</v>
      </c>
      <c r="G5" s="3">
        <v>577</v>
      </c>
      <c r="H5" s="3">
        <v>503</v>
      </c>
      <c r="I5" s="3">
        <v>418</v>
      </c>
      <c r="J5" s="3">
        <v>457</v>
      </c>
      <c r="K5" s="3">
        <v>359</v>
      </c>
      <c r="L5" s="3">
        <v>321</v>
      </c>
      <c r="M5" s="3">
        <v>251</v>
      </c>
      <c r="N5" s="3">
        <v>102</v>
      </c>
      <c r="O5" s="3">
        <v>4532</v>
      </c>
    </row>
    <row r="6" spans="1:15" x14ac:dyDescent="0.25">
      <c r="B6" t="s">
        <v>9</v>
      </c>
      <c r="C6" s="3">
        <v>197</v>
      </c>
      <c r="D6" s="3">
        <v>238</v>
      </c>
      <c r="E6" s="3">
        <v>443</v>
      </c>
      <c r="F6" s="3">
        <v>540</v>
      </c>
      <c r="G6" s="3">
        <v>515</v>
      </c>
      <c r="H6" s="3">
        <v>450</v>
      </c>
      <c r="I6" s="3">
        <v>200</v>
      </c>
      <c r="J6" s="3">
        <v>199</v>
      </c>
      <c r="K6" s="3">
        <v>148</v>
      </c>
      <c r="L6" s="3">
        <v>111</v>
      </c>
      <c r="M6" s="3">
        <v>69</v>
      </c>
      <c r="N6" s="3">
        <v>100</v>
      </c>
      <c r="O6" s="3">
        <v>3210</v>
      </c>
    </row>
    <row r="7" spans="1:15" x14ac:dyDescent="0.25">
      <c r="B7" t="s">
        <v>10</v>
      </c>
      <c r="C7" s="3">
        <v>129</v>
      </c>
      <c r="D7" s="3">
        <v>213</v>
      </c>
      <c r="E7" s="3">
        <v>387</v>
      </c>
      <c r="F7" s="3">
        <v>461</v>
      </c>
      <c r="G7" s="3">
        <v>458</v>
      </c>
      <c r="H7" s="3">
        <v>408</v>
      </c>
      <c r="I7" s="3">
        <v>752</v>
      </c>
      <c r="J7" s="3">
        <v>712</v>
      </c>
      <c r="K7" s="3">
        <v>574</v>
      </c>
      <c r="L7" s="3">
        <v>386</v>
      </c>
      <c r="M7" s="3">
        <v>264</v>
      </c>
      <c r="N7" s="3">
        <v>252</v>
      </c>
      <c r="O7" s="3">
        <v>4996</v>
      </c>
    </row>
    <row r="8" spans="1:15" x14ac:dyDescent="0.25">
      <c r="B8" t="s">
        <v>11</v>
      </c>
      <c r="C8" s="3">
        <v>7</v>
      </c>
      <c r="D8" s="3">
        <v>17</v>
      </c>
      <c r="E8" s="3">
        <v>21</v>
      </c>
      <c r="F8" s="3">
        <v>11</v>
      </c>
      <c r="G8" s="3">
        <v>13</v>
      </c>
      <c r="H8" s="3">
        <v>15</v>
      </c>
      <c r="I8" s="3">
        <v>16</v>
      </c>
      <c r="J8" s="3">
        <v>10</v>
      </c>
      <c r="K8" s="3">
        <v>17</v>
      </c>
      <c r="L8" s="3">
        <v>14</v>
      </c>
      <c r="M8" s="3">
        <v>16</v>
      </c>
      <c r="N8" s="3">
        <v>8</v>
      </c>
      <c r="O8" s="3">
        <v>165</v>
      </c>
    </row>
    <row r="9" spans="1:15" x14ac:dyDescent="0.25">
      <c r="B9" t="s">
        <v>12</v>
      </c>
      <c r="C9" s="3">
        <v>327</v>
      </c>
      <c r="D9" s="3">
        <v>263</v>
      </c>
      <c r="E9" s="3">
        <v>517</v>
      </c>
      <c r="F9" s="3">
        <v>600</v>
      </c>
      <c r="G9" s="3">
        <v>623</v>
      </c>
      <c r="H9" s="3">
        <v>338</v>
      </c>
      <c r="I9" s="3">
        <v>257</v>
      </c>
      <c r="J9" s="3">
        <v>235</v>
      </c>
      <c r="K9" s="3">
        <v>202</v>
      </c>
      <c r="L9" s="3">
        <v>184</v>
      </c>
      <c r="M9" s="3">
        <v>123</v>
      </c>
      <c r="N9" s="3">
        <v>227</v>
      </c>
      <c r="O9" s="3">
        <v>3896</v>
      </c>
    </row>
    <row r="10" spans="1:15" x14ac:dyDescent="0.25">
      <c r="B10" t="s">
        <v>13</v>
      </c>
      <c r="C10" s="3">
        <v>51</v>
      </c>
      <c r="D10" s="3">
        <v>84</v>
      </c>
      <c r="E10" s="3">
        <v>214</v>
      </c>
      <c r="F10" s="3">
        <v>157</v>
      </c>
      <c r="G10" s="3">
        <v>186</v>
      </c>
      <c r="H10" s="3">
        <v>167</v>
      </c>
      <c r="I10" s="3"/>
      <c r="J10" s="3"/>
      <c r="K10" s="3"/>
      <c r="L10" s="3"/>
      <c r="M10" s="3"/>
      <c r="N10" s="3"/>
      <c r="O10" s="3">
        <v>859</v>
      </c>
    </row>
    <row r="11" spans="1:15" x14ac:dyDescent="0.25">
      <c r="A11" t="s">
        <v>37</v>
      </c>
      <c r="C11" s="3">
        <v>1484</v>
      </c>
      <c r="D11" s="3">
        <v>1780</v>
      </c>
      <c r="E11" s="3">
        <v>3028</v>
      </c>
      <c r="F11" s="3">
        <v>3714</v>
      </c>
      <c r="G11" s="3">
        <v>3560</v>
      </c>
      <c r="H11" s="3">
        <v>2930</v>
      </c>
      <c r="I11" s="3">
        <v>2379</v>
      </c>
      <c r="J11" s="3">
        <v>2283</v>
      </c>
      <c r="K11" s="3">
        <v>2002</v>
      </c>
      <c r="L11" s="3">
        <v>1475</v>
      </c>
      <c r="M11" s="3">
        <v>1088</v>
      </c>
      <c r="N11" s="3">
        <v>1152</v>
      </c>
      <c r="O11" s="3">
        <v>26875</v>
      </c>
    </row>
    <row r="12" spans="1:15" x14ac:dyDescent="0.25">
      <c r="A12" t="s">
        <v>2</v>
      </c>
      <c r="B12" t="s">
        <v>6</v>
      </c>
      <c r="C12" s="3">
        <v>24</v>
      </c>
      <c r="D12" s="3">
        <v>13</v>
      </c>
      <c r="E12" s="3">
        <v>9</v>
      </c>
      <c r="F12" s="3">
        <v>19</v>
      </c>
      <c r="G12" s="3">
        <v>11</v>
      </c>
      <c r="H12" s="3">
        <v>7</v>
      </c>
      <c r="I12" s="3">
        <v>40</v>
      </c>
      <c r="J12" s="3">
        <v>10</v>
      </c>
      <c r="K12" s="3">
        <v>26</v>
      </c>
      <c r="L12" s="3">
        <v>28</v>
      </c>
      <c r="M12" s="3">
        <v>16</v>
      </c>
      <c r="N12" s="3">
        <v>24</v>
      </c>
      <c r="O12" s="3">
        <v>227</v>
      </c>
    </row>
    <row r="13" spans="1:15" x14ac:dyDescent="0.25">
      <c r="B13" t="s">
        <v>7</v>
      </c>
      <c r="C13" s="3">
        <v>1271</v>
      </c>
      <c r="D13" s="3">
        <v>1464</v>
      </c>
      <c r="E13" s="3">
        <v>2551</v>
      </c>
      <c r="F13" s="3">
        <v>2977</v>
      </c>
      <c r="G13" s="3">
        <v>2963</v>
      </c>
      <c r="H13" s="3">
        <v>2666</v>
      </c>
      <c r="I13" s="3">
        <v>3269</v>
      </c>
      <c r="J13" s="3">
        <v>3060</v>
      </c>
      <c r="K13" s="3">
        <v>2593</v>
      </c>
      <c r="L13" s="3">
        <v>2026</v>
      </c>
      <c r="M13" s="3">
        <v>2303</v>
      </c>
      <c r="N13" s="3">
        <v>5441</v>
      </c>
      <c r="O13" s="3">
        <v>32584</v>
      </c>
    </row>
    <row r="14" spans="1:15" x14ac:dyDescent="0.25">
      <c r="B14" t="s">
        <v>8</v>
      </c>
      <c r="C14" s="3">
        <v>171</v>
      </c>
      <c r="D14" s="3">
        <v>168</v>
      </c>
      <c r="E14" s="3">
        <v>313</v>
      </c>
      <c r="F14" s="3">
        <v>323</v>
      </c>
      <c r="G14" s="3">
        <v>631</v>
      </c>
      <c r="H14" s="3">
        <v>665</v>
      </c>
      <c r="I14" s="3">
        <v>419</v>
      </c>
      <c r="J14" s="3">
        <v>376</v>
      </c>
      <c r="K14" s="3">
        <v>356</v>
      </c>
      <c r="L14" s="3">
        <v>484</v>
      </c>
      <c r="M14" s="3">
        <v>427</v>
      </c>
      <c r="N14" s="3">
        <v>1208</v>
      </c>
      <c r="O14" s="3">
        <v>5541</v>
      </c>
    </row>
    <row r="15" spans="1:15" x14ac:dyDescent="0.25">
      <c r="B15" t="s">
        <v>9</v>
      </c>
      <c r="C15" s="3">
        <v>1781</v>
      </c>
      <c r="D15" s="3">
        <v>1803</v>
      </c>
      <c r="E15" s="3">
        <v>3211</v>
      </c>
      <c r="F15" s="3">
        <v>3905</v>
      </c>
      <c r="G15" s="3">
        <v>3112</v>
      </c>
      <c r="H15" s="3">
        <v>2722</v>
      </c>
      <c r="I15" s="3">
        <v>4147</v>
      </c>
      <c r="J15" s="3">
        <v>4384</v>
      </c>
      <c r="K15" s="3">
        <v>3949</v>
      </c>
      <c r="L15" s="3">
        <v>3349</v>
      </c>
      <c r="M15" s="3">
        <v>5076</v>
      </c>
      <c r="N15" s="3">
        <v>13969</v>
      </c>
      <c r="O15" s="3">
        <v>51408</v>
      </c>
    </row>
    <row r="16" spans="1:15" x14ac:dyDescent="0.25">
      <c r="B16" t="s">
        <v>10</v>
      </c>
      <c r="C16" s="3">
        <v>764</v>
      </c>
      <c r="D16" s="3">
        <v>962</v>
      </c>
      <c r="E16" s="3">
        <v>1619</v>
      </c>
      <c r="F16" s="3">
        <v>1499</v>
      </c>
      <c r="G16" s="3">
        <v>1530</v>
      </c>
      <c r="H16" s="3">
        <v>1262</v>
      </c>
      <c r="I16" s="3">
        <v>2372</v>
      </c>
      <c r="J16" s="3">
        <v>1887</v>
      </c>
      <c r="K16" s="3">
        <v>2028</v>
      </c>
      <c r="L16" s="3">
        <v>1210</v>
      </c>
      <c r="M16" s="3">
        <v>1286</v>
      </c>
      <c r="N16" s="3">
        <v>2297</v>
      </c>
      <c r="O16" s="3">
        <v>18716</v>
      </c>
    </row>
    <row r="17" spans="1:15" x14ac:dyDescent="0.25">
      <c r="B17" t="s">
        <v>11</v>
      </c>
      <c r="C17" s="3"/>
      <c r="D17" s="3"/>
      <c r="E17" s="3">
        <v>6</v>
      </c>
      <c r="F17" s="3"/>
      <c r="G17" s="3">
        <v>4</v>
      </c>
      <c r="H17" s="3">
        <v>6</v>
      </c>
      <c r="I17" s="3">
        <v>24</v>
      </c>
      <c r="J17" s="3">
        <v>18</v>
      </c>
      <c r="K17" s="3">
        <v>34</v>
      </c>
      <c r="L17" s="3">
        <v>16</v>
      </c>
      <c r="M17" s="3">
        <v>32</v>
      </c>
      <c r="N17" s="3">
        <v>10</v>
      </c>
      <c r="O17" s="3">
        <v>150</v>
      </c>
    </row>
    <row r="18" spans="1:15" x14ac:dyDescent="0.25">
      <c r="B18" t="s">
        <v>12</v>
      </c>
      <c r="C18" s="3">
        <v>964</v>
      </c>
      <c r="D18" s="3">
        <v>1114</v>
      </c>
      <c r="E18" s="3">
        <v>1680</v>
      </c>
      <c r="F18" s="3">
        <v>1577</v>
      </c>
      <c r="G18" s="3">
        <v>1403</v>
      </c>
      <c r="H18" s="3">
        <v>1508</v>
      </c>
      <c r="I18" s="3">
        <v>992</v>
      </c>
      <c r="J18" s="3">
        <v>1263</v>
      </c>
      <c r="K18" s="3">
        <v>1238</v>
      </c>
      <c r="L18" s="3">
        <v>1184</v>
      </c>
      <c r="M18" s="3">
        <v>1092</v>
      </c>
      <c r="N18" s="3">
        <v>1410</v>
      </c>
      <c r="O18" s="3">
        <v>15425</v>
      </c>
    </row>
    <row r="19" spans="1:15" x14ac:dyDescent="0.25">
      <c r="B19" t="s">
        <v>14</v>
      </c>
      <c r="C19" s="3"/>
      <c r="D19" s="3"/>
      <c r="E19" s="3"/>
      <c r="F19" s="3"/>
      <c r="G19" s="3"/>
      <c r="H19" s="3"/>
      <c r="I19" s="3">
        <v>2</v>
      </c>
      <c r="J19" s="3">
        <v>2</v>
      </c>
      <c r="K19" s="3">
        <v>2</v>
      </c>
      <c r="L19" s="3">
        <v>4</v>
      </c>
      <c r="M19" s="3">
        <v>1</v>
      </c>
      <c r="N19" s="3">
        <v>2</v>
      </c>
      <c r="O19" s="3">
        <v>13</v>
      </c>
    </row>
    <row r="20" spans="1:15" x14ac:dyDescent="0.25">
      <c r="A20" t="s">
        <v>38</v>
      </c>
      <c r="C20" s="3">
        <v>4975</v>
      </c>
      <c r="D20" s="3">
        <v>5524</v>
      </c>
      <c r="E20" s="3">
        <v>9389</v>
      </c>
      <c r="F20" s="3">
        <v>10300</v>
      </c>
      <c r="G20" s="3">
        <v>9654</v>
      </c>
      <c r="H20" s="3">
        <v>8836</v>
      </c>
      <c r="I20" s="3">
        <v>11265</v>
      </c>
      <c r="J20" s="3">
        <v>11000</v>
      </c>
      <c r="K20" s="3">
        <v>10226</v>
      </c>
      <c r="L20" s="3">
        <v>8301</v>
      </c>
      <c r="M20" s="3">
        <v>10233</v>
      </c>
      <c r="N20" s="3">
        <v>24361</v>
      </c>
      <c r="O20" s="3">
        <v>124064</v>
      </c>
    </row>
    <row r="21" spans="1:15" x14ac:dyDescent="0.25">
      <c r="A21" t="s">
        <v>3</v>
      </c>
      <c r="B21" t="s">
        <v>6</v>
      </c>
      <c r="C21" s="3">
        <v>218</v>
      </c>
      <c r="D21" s="3">
        <v>390</v>
      </c>
      <c r="E21" s="3">
        <v>745</v>
      </c>
      <c r="F21" s="3">
        <v>1007</v>
      </c>
      <c r="G21" s="3">
        <v>816</v>
      </c>
      <c r="H21" s="3">
        <v>550</v>
      </c>
      <c r="I21" s="3">
        <v>331</v>
      </c>
      <c r="J21" s="3">
        <v>266</v>
      </c>
      <c r="K21" s="3">
        <v>260</v>
      </c>
      <c r="L21" s="3">
        <v>226</v>
      </c>
      <c r="M21" s="3">
        <v>145</v>
      </c>
      <c r="N21" s="3">
        <v>254</v>
      </c>
      <c r="O21" s="3">
        <v>5208</v>
      </c>
    </row>
    <row r="22" spans="1:15" x14ac:dyDescent="0.25">
      <c r="B22" t="s">
        <v>7</v>
      </c>
      <c r="C22" s="3">
        <v>762</v>
      </c>
      <c r="D22" s="3">
        <v>1269</v>
      </c>
      <c r="E22" s="3">
        <v>2648</v>
      </c>
      <c r="F22" s="3">
        <v>3660</v>
      </c>
      <c r="G22" s="3">
        <v>3801</v>
      </c>
      <c r="H22" s="3">
        <v>3560</v>
      </c>
      <c r="I22" s="3">
        <v>3855</v>
      </c>
      <c r="J22" s="3">
        <v>3288</v>
      </c>
      <c r="K22" s="3">
        <v>2590</v>
      </c>
      <c r="L22" s="3">
        <v>1517</v>
      </c>
      <c r="M22" s="3">
        <v>1242</v>
      </c>
      <c r="N22" s="3">
        <v>1162</v>
      </c>
      <c r="O22" s="3">
        <v>29354</v>
      </c>
    </row>
    <row r="23" spans="1:15" x14ac:dyDescent="0.25">
      <c r="B23" t="s">
        <v>15</v>
      </c>
      <c r="C23" s="3">
        <v>305</v>
      </c>
      <c r="D23" s="3">
        <v>360</v>
      </c>
      <c r="E23" s="3">
        <v>659</v>
      </c>
      <c r="F23" s="3">
        <v>1183</v>
      </c>
      <c r="G23" s="3">
        <v>1004</v>
      </c>
      <c r="H23" s="3">
        <v>1000</v>
      </c>
      <c r="I23" s="3">
        <v>368</v>
      </c>
      <c r="J23" s="3">
        <v>358</v>
      </c>
      <c r="K23" s="3">
        <v>197</v>
      </c>
      <c r="L23" s="3">
        <v>172</v>
      </c>
      <c r="M23" s="3">
        <v>164</v>
      </c>
      <c r="N23" s="3">
        <v>86</v>
      </c>
      <c r="O23" s="3">
        <v>5856</v>
      </c>
    </row>
    <row r="24" spans="1:15" x14ac:dyDescent="0.25">
      <c r="B24" t="s">
        <v>8</v>
      </c>
      <c r="C24" s="3">
        <v>438</v>
      </c>
      <c r="D24" s="3">
        <v>720</v>
      </c>
      <c r="E24" s="3">
        <v>1348</v>
      </c>
      <c r="F24" s="3">
        <v>1615</v>
      </c>
      <c r="G24" s="3">
        <v>1717</v>
      </c>
      <c r="H24" s="3">
        <v>1582</v>
      </c>
      <c r="I24" s="3">
        <v>2784</v>
      </c>
      <c r="J24" s="3">
        <v>2298</v>
      </c>
      <c r="K24" s="3">
        <v>1746</v>
      </c>
      <c r="L24" s="3">
        <v>1339</v>
      </c>
      <c r="M24" s="3">
        <v>1083</v>
      </c>
      <c r="N24" s="3">
        <v>805</v>
      </c>
      <c r="O24" s="3">
        <v>17475</v>
      </c>
    </row>
    <row r="25" spans="1:15" x14ac:dyDescent="0.25">
      <c r="B25" t="s">
        <v>16</v>
      </c>
      <c r="C25" s="3">
        <v>345</v>
      </c>
      <c r="D25" s="3">
        <v>360</v>
      </c>
      <c r="E25" s="3">
        <v>673</v>
      </c>
      <c r="F25" s="3">
        <v>895</v>
      </c>
      <c r="G25" s="3">
        <v>1107</v>
      </c>
      <c r="H25" s="3">
        <v>658</v>
      </c>
      <c r="I25" s="3">
        <v>461</v>
      </c>
      <c r="J25" s="3">
        <v>413</v>
      </c>
      <c r="K25" s="3">
        <v>351</v>
      </c>
      <c r="L25" s="3">
        <v>390</v>
      </c>
      <c r="M25" s="3">
        <v>142</v>
      </c>
      <c r="N25" s="3">
        <v>246</v>
      </c>
      <c r="O25" s="3">
        <v>6041</v>
      </c>
    </row>
    <row r="26" spans="1:15" x14ac:dyDescent="0.25">
      <c r="B26" t="s">
        <v>17</v>
      </c>
      <c r="C26" s="3">
        <v>197</v>
      </c>
      <c r="D26" s="3">
        <v>327</v>
      </c>
      <c r="E26" s="3">
        <v>578</v>
      </c>
      <c r="F26" s="3">
        <v>764</v>
      </c>
      <c r="G26" s="3">
        <v>848</v>
      </c>
      <c r="H26" s="3">
        <v>764</v>
      </c>
      <c r="I26" s="3">
        <v>282</v>
      </c>
      <c r="J26" s="3">
        <v>285</v>
      </c>
      <c r="K26" s="3">
        <v>313</v>
      </c>
      <c r="L26" s="3">
        <v>169</v>
      </c>
      <c r="M26" s="3">
        <v>246</v>
      </c>
      <c r="N26" s="3">
        <v>303</v>
      </c>
      <c r="O26" s="3">
        <v>5076</v>
      </c>
    </row>
    <row r="27" spans="1:15" x14ac:dyDescent="0.25">
      <c r="B27" t="s">
        <v>9</v>
      </c>
      <c r="C27" s="3">
        <v>994</v>
      </c>
      <c r="D27" s="3">
        <v>1399</v>
      </c>
      <c r="E27" s="3">
        <v>2706</v>
      </c>
      <c r="F27" s="3">
        <v>4192</v>
      </c>
      <c r="G27" s="3">
        <v>4214</v>
      </c>
      <c r="H27" s="3">
        <v>3726</v>
      </c>
      <c r="I27" s="3">
        <v>3744</v>
      </c>
      <c r="J27" s="3">
        <v>3882</v>
      </c>
      <c r="K27" s="3">
        <v>3606</v>
      </c>
      <c r="L27" s="3">
        <v>2655</v>
      </c>
      <c r="M27" s="3">
        <v>1824</v>
      </c>
      <c r="N27" s="3">
        <v>1332</v>
      </c>
      <c r="O27" s="3">
        <v>34274</v>
      </c>
    </row>
    <row r="28" spans="1:15" x14ac:dyDescent="0.25">
      <c r="B28" t="s">
        <v>18</v>
      </c>
      <c r="C28" s="3">
        <v>153</v>
      </c>
      <c r="D28" s="3">
        <v>232</v>
      </c>
      <c r="E28" s="3">
        <v>350</v>
      </c>
      <c r="F28" s="3">
        <v>479</v>
      </c>
      <c r="G28" s="3">
        <v>497</v>
      </c>
      <c r="H28" s="3">
        <v>472</v>
      </c>
      <c r="I28" s="3"/>
      <c r="J28" s="3"/>
      <c r="K28" s="3"/>
      <c r="L28" s="3"/>
      <c r="M28" s="3"/>
      <c r="N28" s="3"/>
      <c r="O28" s="3">
        <v>2183</v>
      </c>
    </row>
    <row r="29" spans="1:15" x14ac:dyDescent="0.25">
      <c r="B29" t="s">
        <v>10</v>
      </c>
      <c r="C29" s="3">
        <v>795</v>
      </c>
      <c r="D29" s="3">
        <v>1235</v>
      </c>
      <c r="E29" s="3">
        <v>2561</v>
      </c>
      <c r="F29" s="3">
        <v>3023</v>
      </c>
      <c r="G29" s="3">
        <v>3112</v>
      </c>
      <c r="H29" s="3">
        <v>2667</v>
      </c>
      <c r="I29" s="3">
        <v>4031</v>
      </c>
      <c r="J29" s="3">
        <v>3012</v>
      </c>
      <c r="K29" s="3">
        <v>2495</v>
      </c>
      <c r="L29" s="3">
        <v>1188</v>
      </c>
      <c r="M29" s="3">
        <v>980</v>
      </c>
      <c r="N29" s="3">
        <v>782</v>
      </c>
      <c r="O29" s="3">
        <v>25881</v>
      </c>
    </row>
    <row r="30" spans="1:15" x14ac:dyDescent="0.25">
      <c r="B30" t="s">
        <v>11</v>
      </c>
      <c r="C30" s="3">
        <v>118</v>
      </c>
      <c r="D30" s="3">
        <v>118</v>
      </c>
      <c r="E30" s="3">
        <v>138</v>
      </c>
      <c r="F30" s="3">
        <v>178</v>
      </c>
      <c r="G30" s="3">
        <v>302</v>
      </c>
      <c r="H30" s="3">
        <v>188</v>
      </c>
      <c r="I30" s="3">
        <v>120</v>
      </c>
      <c r="J30" s="3">
        <v>129</v>
      </c>
      <c r="K30" s="3">
        <v>112</v>
      </c>
      <c r="L30" s="3">
        <v>109</v>
      </c>
      <c r="M30" s="3">
        <v>126</v>
      </c>
      <c r="N30" s="3">
        <v>79</v>
      </c>
      <c r="O30" s="3">
        <v>1717</v>
      </c>
    </row>
    <row r="31" spans="1:15" x14ac:dyDescent="0.25">
      <c r="B31" t="s">
        <v>12</v>
      </c>
      <c r="C31" s="3">
        <v>33</v>
      </c>
      <c r="D31" s="3">
        <v>38</v>
      </c>
      <c r="E31" s="3">
        <v>56</v>
      </c>
      <c r="F31" s="3">
        <v>122</v>
      </c>
      <c r="G31" s="3">
        <v>317</v>
      </c>
      <c r="H31" s="3">
        <v>131</v>
      </c>
      <c r="I31" s="3">
        <v>40</v>
      </c>
      <c r="J31" s="3">
        <v>70</v>
      </c>
      <c r="K31" s="3">
        <v>42</v>
      </c>
      <c r="L31" s="3">
        <v>32</v>
      </c>
      <c r="M31" s="3">
        <v>26</v>
      </c>
      <c r="N31" s="3">
        <v>20</v>
      </c>
      <c r="O31" s="3">
        <v>927</v>
      </c>
    </row>
    <row r="32" spans="1:15" x14ac:dyDescent="0.25">
      <c r="B32" t="s">
        <v>19</v>
      </c>
      <c r="C32" s="3">
        <v>2</v>
      </c>
      <c r="D32" s="3"/>
      <c r="E32" s="3">
        <v>5</v>
      </c>
      <c r="F32" s="3">
        <v>4</v>
      </c>
      <c r="G32" s="3">
        <v>2</v>
      </c>
      <c r="H32" s="3">
        <v>1</v>
      </c>
      <c r="I32" s="3">
        <v>9</v>
      </c>
      <c r="J32" s="3">
        <v>12</v>
      </c>
      <c r="K32" s="3">
        <v>8</v>
      </c>
      <c r="L32" s="3">
        <v>3</v>
      </c>
      <c r="M32" s="3">
        <v>5</v>
      </c>
      <c r="N32" s="3">
        <v>1</v>
      </c>
      <c r="O32" s="3">
        <v>52</v>
      </c>
    </row>
    <row r="33" spans="1:15" x14ac:dyDescent="0.25">
      <c r="B33" t="s">
        <v>14</v>
      </c>
      <c r="C33" s="3">
        <v>6317</v>
      </c>
      <c r="D33" s="3">
        <v>8746</v>
      </c>
      <c r="E33" s="3">
        <v>14863</v>
      </c>
      <c r="F33" s="3">
        <v>16586</v>
      </c>
      <c r="G33" s="3">
        <v>17629</v>
      </c>
      <c r="H33" s="3">
        <v>15161</v>
      </c>
      <c r="I33" s="3">
        <v>14146</v>
      </c>
      <c r="J33" s="3">
        <v>14603</v>
      </c>
      <c r="K33" s="3">
        <v>10135</v>
      </c>
      <c r="L33" s="3">
        <v>8631</v>
      </c>
      <c r="M33" s="3">
        <v>6587</v>
      </c>
      <c r="N33" s="3">
        <v>5397</v>
      </c>
      <c r="O33" s="3">
        <v>138801</v>
      </c>
    </row>
    <row r="34" spans="1:15" x14ac:dyDescent="0.25">
      <c r="B34" t="s">
        <v>13</v>
      </c>
      <c r="C34" s="3">
        <v>321</v>
      </c>
      <c r="D34" s="3">
        <v>413</v>
      </c>
      <c r="E34" s="3">
        <v>864</v>
      </c>
      <c r="F34" s="3">
        <v>868</v>
      </c>
      <c r="G34" s="3">
        <v>1019</v>
      </c>
      <c r="H34" s="3">
        <v>919</v>
      </c>
      <c r="I34" s="3">
        <v>516</v>
      </c>
      <c r="J34" s="3">
        <v>551</v>
      </c>
      <c r="K34" s="3">
        <v>528</v>
      </c>
      <c r="L34" s="3">
        <v>313</v>
      </c>
      <c r="M34" s="3">
        <v>249</v>
      </c>
      <c r="N34" s="3">
        <v>292</v>
      </c>
      <c r="O34" s="3">
        <v>6853</v>
      </c>
    </row>
    <row r="35" spans="1:15" x14ac:dyDescent="0.25">
      <c r="A35" t="s">
        <v>39</v>
      </c>
      <c r="C35" s="3">
        <v>10998</v>
      </c>
      <c r="D35" s="3">
        <v>15607</v>
      </c>
      <c r="E35" s="3">
        <v>28194</v>
      </c>
      <c r="F35" s="3">
        <v>34576</v>
      </c>
      <c r="G35" s="3">
        <v>36385</v>
      </c>
      <c r="H35" s="3">
        <v>31379</v>
      </c>
      <c r="I35" s="3">
        <v>30687</v>
      </c>
      <c r="J35" s="3">
        <v>29167</v>
      </c>
      <c r="K35" s="3">
        <v>22383</v>
      </c>
      <c r="L35" s="3">
        <v>16744</v>
      </c>
      <c r="M35" s="3">
        <v>12819</v>
      </c>
      <c r="N35" s="3">
        <v>10759</v>
      </c>
      <c r="O35" s="3">
        <v>279698</v>
      </c>
    </row>
    <row r="36" spans="1:15" x14ac:dyDescent="0.25">
      <c r="A36" t="s">
        <v>4</v>
      </c>
      <c r="B36" t="s">
        <v>6</v>
      </c>
      <c r="C36" s="3">
        <v>12</v>
      </c>
      <c r="D36" s="3">
        <v>21</v>
      </c>
      <c r="E36" s="3">
        <v>34</v>
      </c>
      <c r="F36" s="3">
        <v>94</v>
      </c>
      <c r="G36" s="3">
        <v>40</v>
      </c>
      <c r="H36" s="3">
        <v>32</v>
      </c>
      <c r="I36" s="3"/>
      <c r="J36" s="3"/>
      <c r="K36" s="3"/>
      <c r="L36" s="3"/>
      <c r="M36" s="3"/>
      <c r="N36" s="3"/>
      <c r="O36" s="3">
        <v>233</v>
      </c>
    </row>
    <row r="37" spans="1:15" x14ac:dyDescent="0.25">
      <c r="B37" t="s">
        <v>7</v>
      </c>
      <c r="C37" s="3">
        <v>209</v>
      </c>
      <c r="D37" s="3">
        <v>227</v>
      </c>
      <c r="E37" s="3">
        <v>465</v>
      </c>
      <c r="F37" s="3">
        <v>731</v>
      </c>
      <c r="G37" s="3">
        <v>826</v>
      </c>
      <c r="H37" s="3">
        <v>853</v>
      </c>
      <c r="I37" s="3">
        <v>1062</v>
      </c>
      <c r="J37" s="3">
        <v>1270</v>
      </c>
      <c r="K37" s="3">
        <v>784</v>
      </c>
      <c r="L37" s="3">
        <v>418</v>
      </c>
      <c r="M37" s="3">
        <v>313</v>
      </c>
      <c r="N37" s="3">
        <v>379</v>
      </c>
      <c r="O37" s="3">
        <v>7537</v>
      </c>
    </row>
    <row r="38" spans="1:15" x14ac:dyDescent="0.25">
      <c r="B38" t="s">
        <v>8</v>
      </c>
      <c r="C38" s="3">
        <v>30</v>
      </c>
      <c r="D38" s="3">
        <v>45</v>
      </c>
      <c r="E38" s="3">
        <v>64</v>
      </c>
      <c r="F38" s="3">
        <v>96</v>
      </c>
      <c r="G38" s="3">
        <v>146</v>
      </c>
      <c r="H38" s="3">
        <v>144</v>
      </c>
      <c r="I38" s="3">
        <v>263</v>
      </c>
      <c r="J38" s="3">
        <v>236</v>
      </c>
      <c r="K38" s="3">
        <v>212</v>
      </c>
      <c r="L38" s="3">
        <v>111</v>
      </c>
      <c r="M38" s="3">
        <v>98</v>
      </c>
      <c r="N38" s="3">
        <v>52</v>
      </c>
      <c r="O38" s="3">
        <v>1497</v>
      </c>
    </row>
    <row r="39" spans="1:15" x14ac:dyDescent="0.25">
      <c r="B39" t="s">
        <v>9</v>
      </c>
      <c r="C39" s="3">
        <v>251</v>
      </c>
      <c r="D39" s="3">
        <v>355</v>
      </c>
      <c r="E39" s="3">
        <v>677</v>
      </c>
      <c r="F39" s="3">
        <v>1339</v>
      </c>
      <c r="G39" s="3">
        <v>1517</v>
      </c>
      <c r="H39" s="3">
        <v>1617</v>
      </c>
      <c r="I39" s="3">
        <v>893</v>
      </c>
      <c r="J39" s="3">
        <v>795</v>
      </c>
      <c r="K39" s="3">
        <v>661</v>
      </c>
      <c r="L39" s="3">
        <v>476</v>
      </c>
      <c r="M39" s="3">
        <v>335</v>
      </c>
      <c r="N39" s="3">
        <v>515</v>
      </c>
      <c r="O39" s="3">
        <v>9431</v>
      </c>
    </row>
    <row r="40" spans="1:15" x14ac:dyDescent="0.25">
      <c r="B40" t="s">
        <v>11</v>
      </c>
      <c r="C40" s="3">
        <v>306</v>
      </c>
      <c r="D40" s="3">
        <v>283</v>
      </c>
      <c r="E40" s="3">
        <v>374</v>
      </c>
      <c r="F40" s="3">
        <v>516</v>
      </c>
      <c r="G40" s="3">
        <v>659</v>
      </c>
      <c r="H40" s="3">
        <v>791</v>
      </c>
      <c r="I40" s="3">
        <v>981</v>
      </c>
      <c r="J40" s="3">
        <v>846</v>
      </c>
      <c r="K40" s="3">
        <v>762</v>
      </c>
      <c r="L40" s="3">
        <v>734</v>
      </c>
      <c r="M40" s="3">
        <v>553</v>
      </c>
      <c r="N40" s="3">
        <v>390</v>
      </c>
      <c r="O40" s="3">
        <v>7195</v>
      </c>
    </row>
    <row r="41" spans="1:15" x14ac:dyDescent="0.25">
      <c r="B41" t="s">
        <v>19</v>
      </c>
      <c r="C41" s="3">
        <v>150</v>
      </c>
      <c r="D41" s="3">
        <v>199</v>
      </c>
      <c r="E41" s="3">
        <v>371</v>
      </c>
      <c r="F41" s="3">
        <v>529</v>
      </c>
      <c r="G41" s="3">
        <v>420</v>
      </c>
      <c r="H41" s="3">
        <v>426</v>
      </c>
      <c r="I41" s="3">
        <v>613</v>
      </c>
      <c r="J41" s="3">
        <v>418</v>
      </c>
      <c r="K41" s="3">
        <v>265</v>
      </c>
      <c r="L41" s="3">
        <v>165</v>
      </c>
      <c r="M41" s="3">
        <v>162</v>
      </c>
      <c r="N41" s="3">
        <v>125</v>
      </c>
      <c r="O41" s="3">
        <v>3843</v>
      </c>
    </row>
    <row r="42" spans="1:15" x14ac:dyDescent="0.25">
      <c r="A42" t="s">
        <v>40</v>
      </c>
      <c r="C42" s="3">
        <v>958</v>
      </c>
      <c r="D42" s="3">
        <v>1130</v>
      </c>
      <c r="E42" s="3">
        <v>1985</v>
      </c>
      <c r="F42" s="3">
        <v>3305</v>
      </c>
      <c r="G42" s="3">
        <v>3608</v>
      </c>
      <c r="H42" s="3">
        <v>3863</v>
      </c>
      <c r="I42" s="3">
        <v>3812</v>
      </c>
      <c r="J42" s="3">
        <v>3565</v>
      </c>
      <c r="K42" s="3">
        <v>2684</v>
      </c>
      <c r="L42" s="3">
        <v>1904</v>
      </c>
      <c r="M42" s="3">
        <v>1461</v>
      </c>
      <c r="N42" s="3">
        <v>1461</v>
      </c>
      <c r="O42" s="3">
        <v>29736</v>
      </c>
    </row>
    <row r="43" spans="1:15" x14ac:dyDescent="0.25">
      <c r="A43" t="s">
        <v>5</v>
      </c>
      <c r="C43" s="3">
        <v>18415</v>
      </c>
      <c r="D43" s="3">
        <v>24041</v>
      </c>
      <c r="E43" s="3">
        <v>42596</v>
      </c>
      <c r="F43" s="3">
        <v>51895</v>
      </c>
      <c r="G43" s="3">
        <v>53207</v>
      </c>
      <c r="H43" s="3">
        <v>47008</v>
      </c>
      <c r="I43" s="3">
        <v>48143</v>
      </c>
      <c r="J43" s="3">
        <v>46015</v>
      </c>
      <c r="K43" s="3">
        <v>37295</v>
      </c>
      <c r="L43" s="3">
        <v>28424</v>
      </c>
      <c r="M43" s="3">
        <v>25601</v>
      </c>
      <c r="N43" s="3">
        <v>37733</v>
      </c>
      <c r="O43" s="3">
        <v>460373</v>
      </c>
    </row>
    <row r="50" spans="2:7" x14ac:dyDescent="0.25">
      <c r="B50" t="s">
        <v>0</v>
      </c>
      <c r="C50" t="str" vm="4">
        <f>CUBEMEMBER("ThisWorkbookDataModel","[Measures].[Total Sales]")</f>
        <v>Total Sales</v>
      </c>
      <c r="F50" t="s">
        <v>0</v>
      </c>
      <c r="G50" t="str" vm="4">
        <f>CUBEMEMBER("ThisWorkbookDataModel","[Measures].[Total Sales]")</f>
        <v>Total Sales</v>
      </c>
    </row>
    <row r="51" spans="2:7" x14ac:dyDescent="0.25">
      <c r="B51" s="2" t="str" vm="3">
        <f>CUBEMEMBER("ThisWorkbookDataModel","[Products].[Category].&amp;[Mix]")</f>
        <v>Mix</v>
      </c>
      <c r="C51" vm="6">
        <f>CUBEVALUE("ThisWorkbookDataModel",$B51,C$50,Slicer_Year1)</f>
        <v>47402020.942499444</v>
      </c>
      <c r="F51" s="2" t="str" vm="10">
        <f>CUBEMEMBER("ThisWorkbookDataModel","[Manufacturer].[Manufacturer].&amp;[Abbas]")</f>
        <v>Abbas</v>
      </c>
      <c r="G51" vm="37">
        <f>CUBEVALUE("ThisWorkbookDataModel",$F51,G$50,Slicer_Year1)</f>
        <v>36559365.622500263</v>
      </c>
    </row>
    <row r="52" spans="2:7" x14ac:dyDescent="0.25">
      <c r="B52" s="2" t="str" vm="2">
        <f>CUBEMEMBER("ThisWorkbookDataModel","[Products].[Category].&amp;[Rural]")</f>
        <v>Rural</v>
      </c>
      <c r="C52" vm="8">
        <f>CUBEVALUE("ThisWorkbookDataModel",$B52,C$50,Slicer_Year1)</f>
        <v>112739287.08002238</v>
      </c>
      <c r="F52" s="2" t="str" vm="11">
        <f>CUBEMEMBER("ThisWorkbookDataModel","[Manufacturer].[Manufacturer].&amp;[Aliqui]")</f>
        <v>Aliqui</v>
      </c>
      <c r="G52" vm="24">
        <f>CUBEVALUE("ThisWorkbookDataModel",$F52,G$50,Slicer_Year1)</f>
        <v>111430176.53252316</v>
      </c>
    </row>
    <row r="53" spans="2:7" x14ac:dyDescent="0.25">
      <c r="B53" s="2" t="str" vm="5">
        <f>CUBEMEMBER("ThisWorkbookDataModel","[Products].[Category].&amp;[Urban]")</f>
        <v>Urban</v>
      </c>
      <c r="C53" vm="9">
        <f>CUBEVALUE("ThisWorkbookDataModel",$B53,C$50,Slicer_Year1)</f>
        <v>1072050557.2877249</v>
      </c>
      <c r="F53" s="2" t="str" vm="12">
        <f>CUBEMEMBER("ThisWorkbookDataModel","[Manufacturer].[Manufacturer].&amp;[Barba]")</f>
        <v>Barba</v>
      </c>
      <c r="G53" vm="34">
        <f>CUBEVALUE("ThisWorkbookDataModel",$F53,G$50,Slicer_Year1)</f>
        <v>38294736.637500517</v>
      </c>
    </row>
    <row r="54" spans="2:7" x14ac:dyDescent="0.25">
      <c r="B54" s="2" t="str" vm="1">
        <f>CUBEMEMBER("ThisWorkbookDataModel","[Products].[Category].&amp;[Youth]")</f>
        <v>Youth</v>
      </c>
      <c r="C54" vm="7">
        <f>CUBEVALUE("ThisWorkbookDataModel",$B54,C$50,Slicer_Year1)</f>
        <v>25813203.622500222</v>
      </c>
      <c r="F54" s="2" t="str" vm="13">
        <f>CUBEMEMBER("ThisWorkbookDataModel","[Manufacturer].[Manufacturer].&amp;[Currus]")</f>
        <v>Currus</v>
      </c>
      <c r="G54" vm="29">
        <f>CUBEVALUE("ThisWorkbookDataModel",$F54,G$50,Slicer_Year1)</f>
        <v>47944633.79999771</v>
      </c>
    </row>
    <row r="55" spans="2:7" x14ac:dyDescent="0.25">
      <c r="F55" s="2" t="str" vm="14">
        <f>CUBEMEMBER("ThisWorkbookDataModel","[Manufacturer].[Manufacturer].&amp;[Fama]")</f>
        <v>Fama</v>
      </c>
      <c r="G55" vm="26">
        <f>CUBEVALUE("ThisWorkbookDataModel",$F55,G$50,Slicer_Year1)</f>
        <v>18548360.512500182</v>
      </c>
    </row>
    <row r="56" spans="2:7" x14ac:dyDescent="0.25">
      <c r="F56" s="2" t="str" vm="15">
        <f>CUBEMEMBER("ThisWorkbookDataModel","[Manufacturer].[Manufacturer].&amp;[Leo]")</f>
        <v>Leo</v>
      </c>
      <c r="G56" vm="31">
        <f>CUBEVALUE("ThisWorkbookDataModel",$F56,G$50,Slicer_Year1)</f>
        <v>27491387.227500536</v>
      </c>
    </row>
    <row r="57" spans="2:7" x14ac:dyDescent="0.25">
      <c r="F57" s="2" t="str" vm="16">
        <f>CUBEMEMBER("ThisWorkbookDataModel","[Manufacturer].[Manufacturer].&amp;[Natura]")</f>
        <v>Natura</v>
      </c>
      <c r="G57" vm="33">
        <f>CUBEVALUE("ThisWorkbookDataModel",$F57,G$50,Slicer_Year1)</f>
        <v>133504185.36002129</v>
      </c>
    </row>
    <row r="58" spans="2:7" x14ac:dyDescent="0.25">
      <c r="F58" s="2" t="str" vm="17">
        <f>CUBEMEMBER("ThisWorkbookDataModel","[Manufacturer].[Manufacturer].&amp;[Palma]")</f>
        <v>Palma</v>
      </c>
      <c r="G58" vm="28">
        <f>CUBEVALUE("ThisWorkbookDataModel",$F58,G$50,Slicer_Year1)</f>
        <v>7412723.1150000151</v>
      </c>
    </row>
    <row r="59" spans="2:7" x14ac:dyDescent="0.25">
      <c r="F59" s="2" t="str" vm="18">
        <f>CUBEMEMBER("ThisWorkbookDataModel","[Manufacturer].[Manufacturer].&amp;[Pirum]")</f>
        <v>Pirum</v>
      </c>
      <c r="G59" vm="36">
        <f>CUBEVALUE("ThisWorkbookDataModel",$F59,G$50,Slicer_Year1)</f>
        <v>86464998.427502498</v>
      </c>
    </row>
    <row r="60" spans="2:7" x14ac:dyDescent="0.25">
      <c r="F60" s="2" t="str" vm="19">
        <f>CUBEMEMBER("ThisWorkbookDataModel","[Manufacturer].[Manufacturer].&amp;[Pomum]")</f>
        <v>Pomum</v>
      </c>
      <c r="G60" vm="25">
        <f>CUBEVALUE("ThisWorkbookDataModel",$F60,G$50,Slicer_Year1)</f>
        <v>10368432.322499691</v>
      </c>
    </row>
    <row r="61" spans="2:7" x14ac:dyDescent="0.25">
      <c r="F61" s="2" t="str" vm="20">
        <f>CUBEMEMBER("ThisWorkbookDataModel","[Manufacturer].[Manufacturer].&amp;[Quibus]")</f>
        <v>Quibus</v>
      </c>
      <c r="G61" vm="32">
        <f>CUBEVALUE("ThisWorkbookDataModel",$F61,G$50,Slicer_Year1)</f>
        <v>33047132.737499177</v>
      </c>
    </row>
    <row r="62" spans="2:7" x14ac:dyDescent="0.25">
      <c r="F62" s="2" t="str" vm="21">
        <f>CUBEMEMBER("ThisWorkbookDataModel","[Manufacturer].[Manufacturer].&amp;[Salvus]")</f>
        <v>Salvus</v>
      </c>
      <c r="G62" vm="27">
        <f>CUBEVALUE("ThisWorkbookDataModel",$F62,G$50,Slicer_Year1)</f>
        <v>2513108.4825000707</v>
      </c>
    </row>
    <row r="63" spans="2:7" x14ac:dyDescent="0.25">
      <c r="F63" s="2" t="str" vm="22">
        <f>CUBEMEMBER("ThisWorkbookDataModel","[Manufacturer].[Manufacturer].&amp;[VanArsdel]")</f>
        <v>VanArsdel</v>
      </c>
      <c r="G63" vm="35">
        <f>CUBEVALUE("ThisWorkbookDataModel",$F63,G$50,Slicer_Year1)</f>
        <v>685311666.37502515</v>
      </c>
    </row>
    <row r="64" spans="2:7" x14ac:dyDescent="0.25">
      <c r="F64" s="2" t="str" vm="23">
        <f>CUBEMEMBER("ThisWorkbookDataModel","[Manufacturer].[Manufacturer].&amp;[Victoria]")</f>
        <v>Victoria</v>
      </c>
      <c r="G64" vm="30">
        <f>CUBEVALUE("ThisWorkbookDataModel",$F64,G$50,Slicer_Year1)</f>
        <v>19114161.779999834</v>
      </c>
    </row>
    <row r="93" spans="3:15" x14ac:dyDescent="0.25">
      <c r="C93" t="str" vm="4">
        <f>CUBEMEMBER("ThisWorkbookDataModel","[Measures].[Total Sales]")</f>
        <v>Total Sales</v>
      </c>
      <c r="D93" t="s">
        <v>20</v>
      </c>
    </row>
    <row r="94" spans="3:15" x14ac:dyDescent="0.25">
      <c r="C94" t="s">
        <v>0</v>
      </c>
      <c r="D94" t="str" vm="40">
        <f>CUBEMEMBER("ThisWorkbookDataModel","[Calendar].[Month].&amp;[January]")</f>
        <v>January</v>
      </c>
      <c r="E94" t="str" vm="49">
        <f>CUBEMEMBER("ThisWorkbookDataModel","[Calendar].[Month].&amp;[February]")</f>
        <v>February</v>
      </c>
      <c r="F94" t="str" vm="43">
        <f>CUBEMEMBER("ThisWorkbookDataModel","[Calendar].[Month].&amp;[March]")</f>
        <v>March</v>
      </c>
      <c r="G94" t="str" vm="47">
        <f>CUBEMEMBER("ThisWorkbookDataModel","[Calendar].[Month].&amp;[April]")</f>
        <v>April</v>
      </c>
      <c r="H94" t="str" vm="39">
        <f>CUBEMEMBER("ThisWorkbookDataModel","[Calendar].[Month].&amp;[May]")</f>
        <v>May</v>
      </c>
      <c r="I94" t="str" vm="45">
        <f>CUBEMEMBER("ThisWorkbookDataModel","[Calendar].[Month].&amp;[June]")</f>
        <v>June</v>
      </c>
      <c r="J94" t="str" vm="48">
        <f>CUBEMEMBER("ThisWorkbookDataModel","[Calendar].[Month].&amp;[July]")</f>
        <v>July</v>
      </c>
      <c r="K94" t="str" vm="41">
        <f>CUBEMEMBER("ThisWorkbookDataModel","[Calendar].[Month].&amp;[August]")</f>
        <v>August</v>
      </c>
      <c r="L94" t="str" vm="38">
        <f>CUBEMEMBER("ThisWorkbookDataModel","[Calendar].[Month].&amp;[September]")</f>
        <v>September</v>
      </c>
      <c r="M94" t="str" vm="44">
        <f>CUBEMEMBER("ThisWorkbookDataModel","[Calendar].[Month].&amp;[October]")</f>
        <v>October</v>
      </c>
      <c r="N94" t="str" vm="42">
        <f>CUBEMEMBER("ThisWorkbookDataModel","[Calendar].[Month].&amp;[November]")</f>
        <v>November</v>
      </c>
      <c r="O94" t="str" vm="46">
        <f>CUBEMEMBER("ThisWorkbookDataModel","[Calendar].[Month].&amp;[December]")</f>
        <v>December</v>
      </c>
    </row>
    <row r="95" spans="3:15" x14ac:dyDescent="0.25">
      <c r="C95" s="2" t="str" vm="22">
        <f>CUBEMEMBER("ThisWorkbookDataModel","[Manufacturer].[Manufacturer].&amp;[VanArsdel]")</f>
        <v>VanArsdel</v>
      </c>
      <c r="D95" vm="56">
        <f>CUBEVALUE("ThisWorkbookDataModel",$C$93,$C95,D$94,Slicer_Year2)</f>
        <v>35913463.530000247</v>
      </c>
      <c r="E95" vm="57">
        <f>CUBEVALUE("ThisWorkbookDataModel",$C$93,$C95,E$94,Slicer_Year2)</f>
        <v>48142526.98499947</v>
      </c>
      <c r="F95" vm="58">
        <f>CUBEVALUE("ThisWorkbookDataModel",$C$93,$C95,F$94,Slicer_Year2)</f>
        <v>86513958.195000455</v>
      </c>
      <c r="G95" vm="59">
        <f>CUBEVALUE("ThisWorkbookDataModel",$C$93,$C95,G$94,Slicer_Year2)</f>
        <v>98921511.150002554</v>
      </c>
      <c r="H95" vm="50">
        <f>CUBEVALUE("ThisWorkbookDataModel",$C$93,$C95,H$94,Slicer_Year2)</f>
        <v>98679855.330002904</v>
      </c>
      <c r="I95" vm="51">
        <f>CUBEVALUE("ThisWorkbookDataModel",$C$93,$C95,I$94,Slicer_Year2)</f>
        <v>87766093.537500694</v>
      </c>
      <c r="J95" vm="54">
        <f>CUBEVALUE("ThisWorkbookDataModel",$C$93,$C95,J$94,Slicer_Year2)</f>
        <v>52492136.759999536</v>
      </c>
      <c r="K95" vm="60">
        <f>CUBEVALUE("ThisWorkbookDataModel",$C$93,$C95,K$94,Slicer_Year2)</f>
        <v>53523728.107499413</v>
      </c>
      <c r="L95" vm="55">
        <f>CUBEVALUE("ThisWorkbookDataModel",$C$93,$C95,L$94,Slicer_Year2)</f>
        <v>44512046.512499817</v>
      </c>
      <c r="M95" vm="53">
        <f>CUBEVALUE("ThisWorkbookDataModel",$C$93,$C95,M$94,Slicer_Year2)</f>
        <v>32354473.725000504</v>
      </c>
      <c r="N95" vm="52">
        <f>CUBEVALUE("ThisWorkbookDataModel",$C$93,$C95,N$94,Slicer_Year2)</f>
        <v>25411650.495000232</v>
      </c>
      <c r="O95" vm="61">
        <f>CUBEVALUE("ThisWorkbookDataModel",$C$93,$C95,O$94,Slicer_Year2)</f>
        <v>21080222.047500007</v>
      </c>
    </row>
    <row r="118" spans="2:14" x14ac:dyDescent="0.25">
      <c r="C118" t="s">
        <v>20</v>
      </c>
    </row>
    <row r="119" spans="2:14" x14ac:dyDescent="0.25">
      <c r="C119" t="str" vm="40">
        <f>CUBEMEMBER("ThisWorkbookDataModel","[Calendar].[Month].&amp;[January]")</f>
        <v>January</v>
      </c>
      <c r="D119" t="str" vm="49">
        <f>CUBEMEMBER("ThisWorkbookDataModel","[Calendar].[Month].&amp;[February]")</f>
        <v>February</v>
      </c>
      <c r="E119" t="str" vm="43">
        <f>CUBEMEMBER("ThisWorkbookDataModel","[Calendar].[Month].&amp;[March]")</f>
        <v>March</v>
      </c>
      <c r="F119" t="str" vm="47">
        <f>CUBEMEMBER("ThisWorkbookDataModel","[Calendar].[Month].&amp;[April]")</f>
        <v>April</v>
      </c>
      <c r="G119" t="str" vm="39">
        <f>CUBEMEMBER("ThisWorkbookDataModel","[Calendar].[Month].&amp;[May]")</f>
        <v>May</v>
      </c>
      <c r="H119" t="str" vm="45">
        <f>CUBEMEMBER("ThisWorkbookDataModel","[Calendar].[Month].&amp;[June]")</f>
        <v>June</v>
      </c>
      <c r="I119" t="str" vm="48">
        <f>CUBEMEMBER("ThisWorkbookDataModel","[Calendar].[Month].&amp;[July]")</f>
        <v>July</v>
      </c>
      <c r="J119" t="str" vm="41">
        <f>CUBEMEMBER("ThisWorkbookDataModel","[Calendar].[Month].&amp;[August]")</f>
        <v>August</v>
      </c>
      <c r="K119" t="str" vm="38">
        <f>CUBEMEMBER("ThisWorkbookDataModel","[Calendar].[Month].&amp;[September]")</f>
        <v>September</v>
      </c>
      <c r="L119" t="str" vm="44">
        <f>CUBEMEMBER("ThisWorkbookDataModel","[Calendar].[Month].&amp;[October]")</f>
        <v>October</v>
      </c>
      <c r="M119" t="str" vm="42">
        <f>CUBEMEMBER("ThisWorkbookDataModel","[Calendar].[Month].&amp;[November]")</f>
        <v>November</v>
      </c>
      <c r="N119" t="str" vm="46">
        <f>CUBEMEMBER("ThisWorkbookDataModel","[Calendar].[Month].&amp;[December]")</f>
        <v>December</v>
      </c>
    </row>
    <row r="120" spans="2:14" x14ac:dyDescent="0.25">
      <c r="B120" t="str" vm="4">
        <f>CUBEMEMBER("ThisWorkbookDataModel","[Measures].[Total Sales]")</f>
        <v>Total Sales</v>
      </c>
      <c r="C120" vm="63">
        <f t="shared" ref="C120:N120" si="0">CUBEVALUE("ThisWorkbookDataModel",$B120,C$119)</f>
        <v>59054706.637498751</v>
      </c>
      <c r="D120" vm="69">
        <f t="shared" si="0"/>
        <v>81021575.407501832</v>
      </c>
      <c r="E120" vm="67">
        <f t="shared" si="0"/>
        <v>159497377.04252264</v>
      </c>
      <c r="F120" vm="64">
        <f t="shared" si="0"/>
        <v>185275557.86252126</v>
      </c>
      <c r="G120" vm="66">
        <f t="shared" si="0"/>
        <v>184885089.11252266</v>
      </c>
      <c r="H120" vm="70">
        <f t="shared" si="0"/>
        <v>162932057.8200241</v>
      </c>
      <c r="I120" vm="62">
        <f t="shared" si="0"/>
        <v>97049252.790004984</v>
      </c>
      <c r="J120" vm="68">
        <f t="shared" si="0"/>
        <v>97631643.007505879</v>
      </c>
      <c r="K120" vm="65">
        <f t="shared" si="0"/>
        <v>79832770.132500723</v>
      </c>
      <c r="L120" vm="71">
        <f t="shared" si="0"/>
        <v>58380799.942498513</v>
      </c>
      <c r="M120" vm="72">
        <f t="shared" si="0"/>
        <v>46215757.139999829</v>
      </c>
      <c r="N120" vm="73">
        <f t="shared" si="0"/>
        <v>46228482.037500076</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3 & 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0.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 C o l u m n s \ S e g m e n t < / K e y > < / D i a g r a m O b j e c t K e y > < D i a g r a m O b j e c t K e y > < K e y > C o l u m n s \ M a n u f a c t u r e r I D 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 C o l u m n s \ S e g m e n t < / K e y > < / a : K e y > < a : V a l u e   i : t y p e = " M e a s u r e G r i d N o d e V i e w S t a t e " > < C o l u m n > 3 < / C o l u m n > < L a y e d O u t > t r u e < / L a y e d O u t > < / a : V a l u e > < / a : K e y V a l u e O f D i a g r a m O b j e c t K e y a n y T y p e z b w N T n L X > < a : K e y V a l u e O f D i a g r a m O b j e c t K e y a n y T y p e z b w N T n L X > < a : K e y > < K e y > C o l u m n s \ M a n u f a c t u r e r I D < / K e y > < / a : K e y > < a : V a l u e   i : t y p e = " M e a s u r e G r i d N o d e V i e w S t a t e " > < C o l u m n > 4 < / C o l u m n > < L a y e d O u t > t r u e < / L a y e d O u t > < / a : V a l u e > < / a : K e y V a l u e O f D i a g r a m O b j e c t K e y a n y T y p e z b w N T n L X > < / V i e w S t a t e s > < / D i a g r a m M a n a g e r . S e r i a l i z a b l e D i a g r a m > < D i a g r a m M a n a g e r . S e r i a l i z a b l e D i a g r a m > < A d a p t e r   i : t y p e = " M e a s u r e D i a g r a m S a n d b o x A d a p t e r " > < T a b l e N a m e > L o c a t i o n s 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 C o l u m n s \ Z i p < / K e y > < / D i a g r a m O b j e c t K e y > < D i a g r a m O b j e c t K e y > < K e y > C o l u m n s \ C i t y < / K e y > < / D i a g r a m O b j e c t K e y > < D i a g r a m O b j e c t K e y > < K e y > C o l u m n s \ S t a t e < / K e y > < / D i a g r a m O b j e c t K e y > < D i a g r a m O b j e c t K e y > < K e y > C o l u m n s \ R e g i o n < / K e y > < / D i a g r a m O b j e c t K e y > < D i a g r a m O b j e c t K e y > < K e y > C o l u m n s \ D i s t r i c t < / K e y > < / D i a g r a m O b j e c t K e y > < D i a g r a m O b j e c t K e y > < K e y > C o l u m n s \ C o u n t r y < / K e y > < / D i a g r a m O b j e c t K e y > < D i a g r a m O b j e c t K e y > < K e y > C o l u m n s \ L o c a t i o n 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 C o l u m n s \ Z i p < / 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 C o l u m n s \ R e g i o n < / K e y > < / a : K e y > < a : V a l u e   i : t y p e = " M e a s u r e G r i d N o d e V i e w S t a t e " > < C o l u m n > 3 < / C o l u m n > < L a y e d O u t > t r u e < / L a y e d O u t > < / a : V a l u e > < / a : K e y V a l u e O f D i a g r a m O b j e c t K e y a n y T y p e z b w N T n L X > < a : K e y V a l u e O f D i a g r a m O b j e c t K e y a n y T y p e z b w N T n L X > < a : K e y > < K e y > C o l u m n s \ D i s t r i c t < / 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 C o l u m n s \ L o c a t i o n < / K e y > < / a : K e y > < a : V a l u e   i : t y p e = " M e a s u r e G r i d N o d e V i e w S t a t e " > < C o l u m n > 6 < / C o l u m n > < L a y e d O u t > t r u e < / L a y e d O u t > < / a : V a l u e > < / a : K e y V a l u e O f D i a g r a m O b j e c t K e y a n y T y p e z b w N T n L X > < / V i e w S t a t e s > < / D i a g r a m M a n a g e r . S e r i a l i z a b l e D i a g r a m > < D i a g r a m M a n a g e r . S e r i a l i z a b l e D i a g r a m > < A d a p t e r   i : t y p e = " M e a s u r e D i a g r a m S a n d b o x A d a p t e r " > < T a b l e N a m e > I n d u s t r y R e p o r t 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 I n d u s t r y R e p o r t 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K e y > < / D i a g r a m O b j e c t K e y > < D i a g r a m O b j e c t K e y > < K e y > C o l u m n s \ M a n u f a c t u r e r < / K e y > < / D i a g r a m O b j e c t K e y > < D i a g r a m O b j e c t K e y > < K e y > C o l u m n s \ M o n t h S h o r t N a m e < / K e y > < / D i a g r a m O b j e c t K e y > < D i a g r a m O b j e c t K e y > < K e y > C o l u m n s \ U n i t s 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a : K e y V a l u e O f D i a g r a m O b j e c t K e y a n y T y p e z b w N T n L X > < a : K e y > < K e y > C o l u m n s \ M o n t h S h o r t N a m e < / 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 C o l u m n s \ M o n t h N u m b e r < / K e y > < / D i a g r a m O b j e c t K e y > < D i a g r a m O b j e c t K e y > < K e y > C o l u m n s \ M o n t h < / K e y > < / D i a g r a m O b j e c t K e y > < D i a g r a m O b j e c t K e y > < K e y > C o l u m n s \ Y Y Y Y - M M < / K e y > < / D i a g r a m O b j e c t K e y > < D i a g r a m O b j e c t K e y > < K e y > C o l u m n s \ D a y O f W e e k N u m b e r < / K e y > < / D i a g r a m O b j e c t K e y > < D i a g r a m O b j e c t K e y > < K e y > C o l u m n s \ D a y O f W e e k 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 C o l u m n s \ Y Y Y Y - M M < / K e y > < / a : K e y > < a : V a l u e   i : t y p e = " M e a s u r e G r i d N o d e V i e w S t a t e " > < C o l u m n > 4 < / C o l u m n > < L a y e d O u t > t r u e < / L a y e d O u t > < / a : V a l u e > < / a : K e y V a l u e O f D i a g r a m O b j e c t K e y a n y T y p e z b w N T n L X > < a : K e y V a l u e O f D i a g r a m O b j e c t K e y a n y T y p e z b w N T n L X > < a : K e y > < K e y > C o l u m n s \ D a y O f W e e k N u m b e r < / K e y > < / a : K e y > < a : V a l u e   i : t y p e = " M e a s u r e G r i d N o d e V i e w S t a t e " > < C o l u m n > 5 < / C o l u m n > < L a y e d O u t > t r u e < / L a y e d O u t > < / a : V a l u e > < / a : K e y V a l u e O f D i a g r a m O b j e c t K e y a n y T y p e z b w N T n L X > < a : K e y V a l u e O f D i a g r a m O b j e c t K e y a n y T y p e z b w N T n L X > < a : K e y > < K e y > C o l u m n s \ D a y O f W e e k < / 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 P r o d u c t s < / K e y > < / D i a g r a m O b j e c t K e y > < D i a g r a m O b j e c t K e y > < K e y > A c t i o n s \ A d d   t o   h i e r a r c h y   F o r   & l t ; T a b l e s \ P r o d u c t s \ H i e r a r c h i e s \ P r o d u c t   H i e r a r c h y & g t ; < / K e y > < / D i a g r a m O b j e c t K e y > < D i a g r a m O b j e c t K e y > < K e y > A c t i o n s \ M o v e   t o   a   H i e r a r c h y   i n   T a b l e   P r o d u c t s < / K e y > < / D i a g r a m O b j e c t K e y > < D i a g r a m O b j e c t K e y > < K e y > A c t i o n s \ M o v e   i n t o   h i e r a r c h y   F o r   & l t ; T a b l e s \ P r o d u c t s \ H i e r a r c h i e s \ P r o d u c t   H i e r a r c h y & g t ; < / K e y > < / D i a g r a m O b j e c t K e y > < D i a g r a m O b j e c t K e y > < K e y > A c t i o n s \ A d d   t o   a   H i e r a r c h y   i n   T a b l e   C a l e n d a r < / K e y > < / D i a g r a m O b j e c t K e y > < D i a g r a m O b j e c t K e y > < K e y > A c t i o n s \ A d d   t o   h i e r a r c h y   F o r   & l t ; T a b l e s \ C a l e n d a r \ H i e r a r c h i e s \ D a t e H i e r a r c h y & g t ; < / K e y > < / D i a g r a m O b j e c t K e y > < D i a g r a m O b j e c t K e y > < K e y > A c t i o n s \ M o v e   t o   a   H i e r a r c h y   i n   T a b l e   C a l e n d a r < / K e y > < / D i a g r a m O b j e c t K e y > < D i a g r a m O b j e c t K e y > < K e y > A c t i o n s \ M o v e   i n t o   h i e r a r c h y   F o r   & l t ; T a b l e s \ C a l e n d a r \ H i e r a r c h i e s \ D a t e H i e r a r c h y & g t ; 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 T a g s \ T a b l e s \ & l t ; T a b l e s \ M a n u f a c t u r e r & g t ; < / K e y > < / D i a g r a m O b j e c t K e y > < D i a g r a m O b j e c t K e y > < K e y > D y n a m i c   T a g s \ T a b l e s \ & l t ; T a b l e s \ L o c a t i o n s & g t ; < / K e y > < / D i a g r a m O b j e c t K e y > < D i a g r a m O b j e c t K e y > < K e y > D y n a m i c   T a g s \ T a b l e s \ & l t ; T a b l e s \ P r o d u c t s & g t ; < / K e y > < / D i a g r a m O b j e c t K e y > < D i a g r a m O b j e c t K e y > < K e y > D y n a m i c   T a g s \ H i e r a r c h i e s \ & l t ; T a b l e s \ P r o d u c t s \ H i e r a r c h i e s \ P r o d u c t   H i e r a r c h y & g t ; < / K e y > < / D i a g r a m O b j e c t K e y > < D i a g r a m O b j e c t K e y > < K e y > D y n a m i c   T a g s \ T a b l e s \ & l t ; T a b l e s \ S a l e s & g t ; < / K e y > < / D i a g r a m O b j e c t K e y > < D i a g r a m O b j e c t K e y > < K e y > D y n a m i c   T a g s \ T a b l e s \ & l t ; T a b l e s \ C a l e n d a r & g t ; < / K e y > < / D i a g r a m O b j e c t K e y > < D i a g r a m O b j e c t K e y > < K e y > D y n a m i c   T a g s \ H i e r a r c h i e s \ & l t ; T a b l e s \ C a l e n d a r \ H i e r a r c h i e s \ D a t e H i e r a r c h y & g t ; < / K e y > < / D i a g r a m O b j e c t K e y > < D i a g r a m O b j e c t K e y > < K e y > D y n a m i c   T a g s \ T a b l e s \ & l t ; T a b l e s \ I n d u s t r y R e p o r t & g t ; < / K e y > < / D i a g r a m O b j e c t K e y > < D i a g r a m O b j e c t K e y > < K e y > T a b l e s \ M a n u f a c t u r e r < / K e y > < / D i a g r a m O b j e c t K e y > < D i a g r a m O b j e c t K e y > < K e y > T a b l e s \ M a n u f a c t u r e r \ C o l u m n s \ M a n u f a c t u r e r I D < / K e y > < / D i a g r a m O b j e c t K e y > < D i a g r a m O b j e c t K e y > < K e y > T a b l e s \ M a n u f a c t u r e r \ C o l u m n s \ M a n u f a c t u r e r < / K e y > < / D i a g r a m O b j e c t K e y > < D i a g r a m O b j e c t K e y > < K e y > T a b l e s \ L o c a t i o n s < / K e y > < / D i a g r a m O b j e c t K e y > < D i a g r a m O b j e c t K e y > < K e y > T a b l e s \ L o c a t i o n s \ C o l u m n s \ Z i p < / K e y > < / D i a g r a m O b j e c t K e y > < D i a g r a m O b j e c t K e y > < K e y > T a b l e s \ L o c a t i o n s \ C o l u m n s \ C i t y < / K e y > < / D i a g r a m O b j e c t K e y > < D i a g r a m O b j e c t K e y > < K e y > T a b l e s \ L o c a t i o n s \ C o l u m n s \ S t a t e < / K e y > < / D i a g r a m O b j e c t K e y > < D i a g r a m O b j e c t K e y > < K e y > T a b l e s \ L o c a t i o n s \ C o l u m n s \ R e g i o n < / K e y > < / D i a g r a m O b j e c t K e y > < D i a g r a m O b j e c t K e y > < K e y > T a b l e s \ L o c a t i o n s \ C o l u m n s \ D i s t r i c t < / K e y > < / D i a g r a m O b j e c t K e y > < D i a g r a m O b j e c t K e y > < K e y > T a b l e s \ L o c a t i o n s \ C o l u m n s \ C o u n t r y < / K e y > < / D i a g r a m O b j e c t K e y > < D i a g r a m O b j e c t K e y > < K e y > T a b l e s \ L o c a t i o n s \ C o l u m n s \ C o u n t r y Z i p < / K e y > < / D i a g r a m O b j e c t K e y > < D i a g r a m O b j e c t K e y > < K e y > T a b l e s \ P r o d u c t s < / K e y > < / D i a g r a m O b j e c t K e y > < D i a g r a m O b j e c t K e y > < K e y > T a b l e s \ P r o d u c t s \ C o l u m n s \ P r o d u c t I D < / K e y > < / D i a g r a m O b j e c t K e y > < D i a g r a m O b j e c t K e y > < K e y > T a b l e s \ P r o d u c t s \ C o l u m n s \ P r o d u c t < / K e y > < / D i a g r a m O b j e c t K e y > < D i a g r a m O b j e c t K e y > < K e y > T a b l e s \ P r o d u c t s \ C o l u m n s \ C a t e g o r y < / K e y > < / D i a g r a m O b j e c t K e y > < D i a g r a m O b j e c t K e y > < K e y > T a b l e s \ P r o d u c t s \ C o l u m n s \ S e g m e n t < / K e y > < / D i a g r a m O b j e c t K e y > < D i a g r a m O b j e c t K e y > < K e y > T a b l e s \ P r o d u c t s \ C o l u m n s \ M a n u f a c t u r e r I D < / K e y > < / D i a g r a m O b j e c t K e y > < D i a g r a m O b j e c t K e y > < K e y > T a b l e s \ P r o d u c t s \ H i e r a r c h i e s \ P r o d u c t   H i e r a r c h y < / K e y > < / D i a g r a m O b j e c t K e y > < D i a g r a m O b j e c t K e y > < K e y > T a b l e s \ P r o d u c t s \ H i e r a r c h i e s \ P r o d u c t   H i e r a r c h y \ L e v e l s \ C a t e g o r y < / K e y > < / D i a g r a m O b j e c t K e y > < D i a g r a m O b j e c t K e y > < K e y > T a b l e s \ P r o d u c t s \ H i e r a r c h i e s \ P r o d u c t   H i e r a r c h y \ L e v e l s \ S e g m e n t < / K e y > < / D i a g r a m O b j e c t K e y > < D i a g r a m O b j e c t K e y > < K e y > T a b l e s \ P r o d u c t s \ H i e r a r c h i e s \ P r o d u c t   H i e r a r c h y \ L e v e l s \ P r o d u c t < / K e y > < / D i a g r a m O b j e c t K e y > < D i a g r a m O b j e c t K e y > < K e y > T a b l e s \ S a l e s < / K e y > < / D i a g r a m O b j e c t K e y > < D i a g r a m O b j e c t K e y > < K e y > T a b l e s \ S a l e s \ C o l u m n s \ P r o d u c t I D < / K e y > < / D i a g r a m O b j e c t K e y > < D i a g r a m O b j e c t K e y > < K e y > T a b l e s \ S a l e s \ C o l u m n s \ D a t e < / K e y > < / D i a g r a m O b j e c t K e y > < D i a g r a m O b j e c t K e y > < K e y > T a b l e s \ S a l e s \ C o l u m n s \ Z i p < / K e y > < / D i a g r a m O b j e c t K e y > < D i a g r a m O b j e c t K e y > < K e y > T a b l e s \ S a l e s \ C o l u m n s \ U n i t s < / K e y > < / D i a g r a m O b j e c t K e y > < D i a g r a m O b j e c t K e y > < K e y > T a b l e s \ S a l e s \ C o l u m n s \ R e v e n u e < / K e y > < / D i a g r a m O b j e c t K e y > < D i a g r a m O b j e c t K e y > < K e y > T a b l e s \ S a l e s \ C o l u m n s \ C o u n t r y < / K e y > < / D i a g r a m O b j e c t K e y > < D i a g r a m O b j e c t K e y > < K e y > T a b l e s \ S a l e s \ C o l u m n s \ C o u n t r y Z i p < / K e y > < / D i a g r a m O b j e c t K e y > < D i a g r a m O b j e c t K e y > < K e y > T a b l e s \ S a l e s \ M e a s u r e s \ T o t a l   U n i t s < / K e y > < / D i a g r a m O b j e c t K e y > < D i a g r a m O b j e c t K e y > < K e y > T a b l e s \ S a l e s \ M e a s u r e s \ Y T D   T o t a l   U n i t s < / K e y > < / D i a g r a m O b j e c t K e y > < D i a g r a m O b j e c t K e y > < K e y > T a b l e s \ S a l e s \ M e a s u r e s \ L Y   Y T D   T o t a l   U n i t s < / K e y > < / D i a g r a m O b j e c t K e y > < D i a g r a m O b j e c t K e y > < K e y > T a b l e s \ S a l e s \ M e a s u r e s \ Y T D   T o t a l   U n i t s   V a r < / K e y > < / D i a g r a m O b j e c t K e y > < D i a g r a m O b j e c t K e y > < K e y > T a b l e s \ S a l e s \ M e a s u r e s \ Y T D   T o t a l   U n i t s   V a r   % < / K e y > < / D i a g r a m O b j e c t K e y > < D i a g r a m O b j e c t K e y > < K e y > T a b l e s \ S a l e s \ M e a s u r e s \ T o t a l   S a l e s < / K e y > < / D i a g r a m O b j e c t K e y > < D i a g r a m O b j e c t K e y > < K e y > T a b l e s \ S a l e s \ M e a s u r e s \ Y T D   S a l e s < / K e y > < / D i a g r a m O b j e c t K e y > < D i a g r a m O b j e c t K e y > < K e y > T a b l e s \ S a l e s \ M e a s u r e s \ L Y   Y T D   S a l e s < / K e y > < / D i a g r a m O b j e c t K e y > < D i a g r a m O b j e c t K e y > < K e y > T a b l e s \ S a l e s \ M e a s u r e s \ Y T D   S a l e s   V a r < / K e y > < / D i a g r a m O b j e c t K e y > < D i a g r a m O b j e c t K e y > < K e y > T a b l e s \ S a l e s \ M e a s u r e s \ Y T D   S a l e s   V a r   % < / K e y > < / D i a g r a m O b j e c t K e y > < D i a g r a m O b j e c t K e y > < K e y > T a b l e s \ S a l e s \ M e a s u r e s \ T o t a l   V a n A r s d e l   U n i t s < / K e y > < / D i a g r a m O b j e c t K e y > < D i a g r a m O b j e c t K e y > < K e y > T a b l e s \ S a l e s \ M e a s u r e s \ %   U n i t s   M a r k e t   S h a r e < / K e y > < / D i a g r a m O b j e c t K e y > < D i a g r a m O b j e c t K e y > < K e y > T a b l e s \ S a l e s \ M e a s u r e s \ T o t a l   V a n A r s d e l   S a l e s < / K e y > < / D i a g r a m O b j e c t K e y > < D i a g r a m O b j e c t K e y > < K e y > T a b l e s \ S a l e s \ M e a s u r e s \ %   S a l e s   M a r k e t   S h a r e < / K e y > < / D i a g r a m O b j e c t K e y > < D i a g r a m O b j e c t K e y > < K e y > T a b l e s \ S a l e s \ M e a s u r e s \ T o t a l L o c a t i o n s < / K e y > < / D i a g r a m O b j e c t K e y > < D i a g r a m O b j e c t K e y > < K e y > T a b l e s \ S a l e s \ M e a s u r e s \ N e w L o c a t i o n s < / K e y > < / D i a g r a m O b j e c t K e y > < D i a g r a m O b j e c t K e y > < K e y > T a b l e s \ S a l e s \ M e a s u r e s \ L Y   T o t a l   U n i t s < / K e y > < / D i a g r a m O b j e c t K e y > < D i a g r a m O b j e c t K e y > < K e y > T a b l e s \ S a l e s \ M e a s u r e s \ L Y   S a l e s < / K e y > < / D i a g r a m O b j e c t K e y > < D i a g r a m O b j e c t K e y > < K e y > T a b l e s \ S a l e s \ M e a s u r e s \ T o t a l   U n i t s   V a r < / K e y > < / D i a g r a m O b j e c t K e y > < D i a g r a m O b j e c t K e y > < K e y > T a b l e s \ S a l e s \ M e a s u r e s \ T o t a l   U n i t s   V a r   % < / K e y > < / D i a g r a m O b j e c t K e y > < D i a g r a m O b j e c t K e y > < K e y > T a b l e s \ S a l e s \ M e a s u r e s \ S a l e s   V a r < / K e y > < / D i a g r a m O b j e c t K e y > < D i a g r a m O b j e c t K e y > < K e y > T a b l e s \ S a l e s \ M e a s u r e s \ S a l e s   V a r   % < / K e y > < / D i a g r a m O b j e c t K e y > < D i a g r a m O b j e c t K e y > < K e y > T a b l e s \ C a l e n d a r < / K e y > < / D i a g r a m O b j e c t K e y > < D i a g r a m O b j e c t K e y > < K e y > T a b l e s \ C a l e n d a r \ C o l u m n s \ D a t e < / K e y > < / D i a g r a m O b j e c t K e y > < D i a g r a m O b j e c t K e y > < K e y > T a b l e s \ C a l e n d a r \ C o l u m n s \ Y e a r < / K e y > < / D i a g r a m O b j e c t K e y > < D i a g r a m O b j e c t K e y > < K e y > T a b l e s \ C a l e n d a r \ C o l u m n s \ M o n t h N u m b e r < / K e y > < / D i a g r a m O b j e c t K e y > < D i a g r a m O b j e c t K e y > < K e y > T a b l e s \ C a l e n d a r \ C o l u m n s \ M o n t h < / K e y > < / D i a g r a m O b j e c t K e y > < D i a g r a m O b j e c t K e y > < K e y > T a b l e s \ C a l e n d a r \ C o l u m n s \ Y Y Y Y - M M < / K e y > < / D i a g r a m O b j e c t K e y > < D i a g r a m O b j e c t K e y > < K e y > T a b l e s \ C a l e n d a r \ C o l u m n s \ D a y O f W e e k N u m b e r < / K e y > < / D i a g r a m O b j e c t K e y > < D i a g r a m O b j e c t K e y > < K e y > T a b l e s \ C a l e n d a r \ C o l u m n s \ D a y O f W e e k < / K e y > < / D i a g r a m O b j e c t K e y > < D i a g r a m O b j e c t K e y > < K e y > T a b l e s \ C a l e n d a r \ H i e r a r c h i e s \ D a t e H i e r a r c h y < / K e y > < / D i a g r a m O b j e c t K e y > < D i a g r a m O b j e c t K e y > < K e y > T a b l e s \ C a l e n d a r \ H i e r a r c h i e s \ D a t e H i e r a r c h y \ L e v e l s \ Y e a r < / K e y > < / D i a g r a m O b j e c t K e y > < D i a g r a m O b j e c t K e y > < K e y > T a b l e s \ C a l e n d a r \ H i e r a r c h i e s \ D a t e H i e r a r c h y \ L e v e l s \ M o n t h < / K e y > < / D i a g r a m O b j e c t K e y > < D i a g r a m O b j e c t K e y > < K e y > T a b l e s \ C a l e n d a r \ H i e r a r c h i e s \ D a t e H i e r a r c h y \ L e v e l s \ D a t e C o l u m n < / K e y > < / D i a g r a m O b j e c t K e y > < D i a g r a m O b j e c t K e y > < K e y > T a b l e s \ I n d u s t r y R e p o r t < / K e y > < / D i a g r a m O b j e c t K e y > < D i a g r a m O b j e c t K e y > < K e y > T a b l e s \ I n d u s t r y R e p o r t \ C o l u m n s \ C a t e g o r y < / K e y > < / D i a g r a m O b j e c t K e y > < D i a g r a m O b j e c t K e y > < K e y > T a b l e s \ I n d u s t r y R e p o r t \ C o l u m n s \ M a n u f a c t u r e r < / K e y > < / D i a g r a m O b j e c t K e y > < D i a g r a m O b j e c t K e y > < K e y > T a b l e s \ I n d u s t r y R e p o r t \ C o l u m n s \ M o n t h S h o r t N a m e < / K e y > < / D i a g r a m O b j e c t K e y > < D i a g r a m O b j e c t K e y > < K e y > T a b l e s \ I n d u s t r y R e p o r t \ C o l u m n s \ U n i t s < / K e y > < / D i a g r a m O b j e c t K e y > < D i a g r a m O b j e c t K e y > < K e y > R e l a t i o n s h i p s \ & l t ; T a b l e s \ P r o d u c t s \ C o l u m n s \ M a n u f a c t u r e r I D & g t ; - & l t ; T a b l e s \ M a n u f a c t u r e r \ C o l u m n s \ M a n u f a c t u r e r I D & g t ; < / K e y > < / D i a g r a m O b j e c t K e y > < D i a g r a m O b j e c t K e y > < K e y > R e l a t i o n s h i p s \ & l t ; T a b l e s \ P r o d u c t s \ C o l u m n s \ M a n u f a c t u r e r I D & g t ; - & l t ; T a b l e s \ M a n u f a c t u r e r \ C o l u m n s \ M a n u f a c t u r e r I D & g t ; \ F K < / K e y > < / D i a g r a m O b j e c t K e y > < D i a g r a m O b j e c t K e y > < K e y > R e l a t i o n s h i p s \ & l t ; T a b l e s \ P r o d u c t s \ C o l u m n s \ M a n u f a c t u r e r I D & g t ; - & l t ; T a b l e s \ M a n u f a c t u r e r \ C o l u m n s \ M a n u f a c t u r e r I D & g t ; \ P K < / K e y > < / D i a g r a m O b j e c t K e y > < D i a g r a m O b j e c t K e y > < K e y > R e l a t i o n s h i p s \ & l t ; T a b l e s \ P r o d u c t s \ C o l u m n s \ M a n u f a c t u r e r I D & g t ; - & l t ; T a b l e s \ M a n u f a c t u r e r \ C o l u m n s \ M a n u f a c t u r e r I D & g t ; \ C r o s s F i l t e r < / K e y > < / D i a g r a m O b j e c t K e y > < D i a g r a m O b j e c t K e y > < K e y > R e l a t i o n s h i p s \ & l t ; T a b l e s \ S a l e s \ C o l u m n s \ P r o d u c t I D & g t ; - & l t ; T a b l e s \ P r o d u c t s \ C o l u m n s \ P r o d u c t I D & g t ; < / K e y > < / D i a g r a m O b j e c t K e y > < D i a g r a m O b j e c t K e y > < K e y > R e l a t i o n s h i p s \ & l t ; T a b l e s \ S a l e s \ C o l u m n s \ P r o d u c t I D & g t ; - & l t ; T a b l e s \ P r o d u c t s \ C o l u m n s \ P r o d u c t I D & g t ; \ F K < / K e y > < / D i a g r a m O b j e c t K e y > < D i a g r a m O b j e c t K e y > < K e y > R e l a t i o n s h i p s \ & l t ; T a b l e s \ S a l e s \ C o l u m n s \ P r o d u c t I D & g t ; - & l t ; T a b l e s \ P r o d u c t s \ C o l u m n s \ P r o d u c t I D & g t ; \ P K < / K e y > < / D i a g r a m O b j e c t K e y > < D i a g r a m O b j e c t K e y > < K e y > R e l a t i o n s h i p s \ & l t ; T a b l e s \ S a l e s \ C o l u m n s \ P r o d u c t I D & g t ; - & l t ; T a b l e s \ P r o d u c t s \ C o l u m n s \ P r o d u c t I D & g t ; \ C r o s s F i l t e r < / K e y > < / D i a g r a m O b j e c t K e y > < D i a g r a m O b j e c t K e y > < K e y > R e l a t i o n s h i p s \ & l t ; T a b l e s \ S a l e s \ C o l u m n s \ D a t e & g t ; - & l t ; T a b l e s \ C a l e n d a r \ C o l u m n s \ D a t e & g t ; < / K e y > < / D i a g r a m O b j e c t K e y > < D i a g r a m O b j e c t K e y > < K e y > R e l a t i o n s h i p s \ & l t ; T a b l e s \ S a l e s \ C o l u m n s \ D a t e & g t ; - & l t ; T a b l e s \ C a l e n d a r \ C o l u m n s \ D a t e & g t ; \ F K < / K e y > < / D i a g r a m O b j e c t K e y > < D i a g r a m O b j e c t K e y > < K e y > R e l a t i o n s h i p s \ & l t ; T a b l e s \ S a l e s \ C o l u m n s \ D a t e & g t ; - & l t ; T a b l e s \ C a l e n d a r \ C o l u m n s \ D a t e & g t ; \ P K < / K e y > < / D i a g r a m O b j e c t K e y > < D i a g r a m O b j e c t K e y > < K e y > R e l a t i o n s h i p s \ & l t ; T a b l e s \ S a l e s \ C o l u m n s \ D a t e & g t ; - & l t ; T a b l e s \ C a l e n d a r \ C o l u m n s \ D a t e & g t ; \ C r o s s F i l t e r < / K e y > < / D i a g r a m O b j e c t K e y > < D i a g r a m O b j e c t K e y > < K e y > R e l a t i o n s h i p s \ & l t ; T a b l e s \ S a l e s \ C o l u m n s \ C o u n t r y Z i p & g t ; - & l t ; T a b l e s \ L o c a t i o n s \ C o l u m n s \ C o u n t r y Z i p & g t ; < / K e y > < / D i a g r a m O b j e c t K e y > < D i a g r a m O b j e c t K e y > < K e y > R e l a t i o n s h i p s \ & l t ; T a b l e s \ S a l e s \ C o l u m n s \ C o u n t r y Z i p & g t ; - & l t ; T a b l e s \ L o c a t i o n s \ C o l u m n s \ C o u n t r y Z i p & g t ; \ F K < / K e y > < / D i a g r a m O b j e c t K e y > < D i a g r a m O b j e c t K e y > < K e y > R e l a t i o n s h i p s \ & l t ; T a b l e s \ S a l e s \ C o l u m n s \ C o u n t r y Z i p & g t ; - & l t ; T a b l e s \ L o c a t i o n s \ C o l u m n s \ C o u n t r y Z i p & g t ; \ P K < / K e y > < / D i a g r a m O b j e c t K e y > < D i a g r a m O b j e c t K e y > < K e y > R e l a t i o n s h i p s \ & l t ; T a b l e s \ S a l e s \ C o l u m n s \ C o u n t r y Z i p & g t ; - & l t ; T a b l e s \ L o c a t i o n s \ C o l u m n s \ C o u n t r y Z i p & g t ; \ C r o s s F i l t e r < / K e y > < / D i a g r a m O b j e c t K e y > < / A l l K e y s > < S e l e c t e d K e y s > < D i a g r a m O b j e c t K e y > < K e y > T a b l e s \ I n d u s t r y R e p o r t 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 P r o d u c t s < / K e y > < / a : K e y > < a : V a l u e   i : t y p e = " D i a g r a m D i s p l a y V i e w S t a t e I D i a g r a m A c t i o n " / > < / a : K e y V a l u e O f D i a g r a m O b j e c t K e y a n y T y p e z b w N T n L X > < a : K e y V a l u e O f D i a g r a m O b j e c t K e y a n y T y p e z b w N T n L X > < a : K e y > < K e y > A c t i o n s \ A d d   t o   h i e r a r c h y   F o r   & l t ; T a b l e s \ P r o d u c t s \ H i e r a r c h i e s \ P r o d u c t   H i e r a r c h y & g t ; < / K e y > < / a : K e y > < a : V a l u e   i : t y p e = " D i a g r a m D i s p l a y V i e w S t a t e I D i a g r a m A c t i o n " / > < / a : K e y V a l u e O f D i a g r a m O b j e c t K e y a n y T y p e z b w N T n L X > < a : K e y V a l u e O f D i a g r a m O b j e c t K e y a n y T y p e z b w N T n L X > < a : K e y > < K e y > A c t i o n s \ M o v e   t o   a   H i e r a r c h y   i n   T a b l e   P r o d u c t s < / K e y > < / a : K e y > < a : V a l u e   i : t y p e = " D i a g r a m D i s p l a y V i e w S t a t e I D i a g r a m A c t i o n " / > < / a : K e y V a l u e O f D i a g r a m O b j e c t K e y a n y T y p e z b w N T n L X > < a : K e y V a l u e O f D i a g r a m O b j e c t K e y a n y T y p e z b w N T n L X > < a : K e y > < K e y > A c t i o n s \ M o v e   i n t o   h i e r a r c h y   F o r   & l t ; T a b l e s \ P r o d u c t s \ H i e r a r c h i e s \ P r o d u c t   H i e r a r c h y & g t ; < / 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 T a g s \ T a b l e s \ & l t ; T a b l e s \ M a n u f a c t u r e r & g t ; < / K e y > < / a : K e y > < a : V a l u e   i : t y p e = " D i a g r a m D i s p l a y T a g V i e w S t a t e " > < I s N o t F i l t e r e d O u t > t r u e < / I s N o t F i l t e r e d O u t > < / a : V a l u e > < / a : K e y V a l u e O f D i a g r a m O b j e c t K e y a n y T y p e z b w N T n L X > < a : K e y V a l u e O f D i a g r a m O b j e c t K e y a n y T y p e z b w N T n L X > < a : K e y > < K e y > D y n a m i c   T a g s \ T a b l e s \ & l t ; T a b l e s \ L o c a t i o n s & g t ; 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 T a g s \ H i e r a r c h i e s \ & l t ; T a b l e s \ P r o d u c t s \ H i e r a r c h i e s \ P r o d u c t   H i e r a r c h y & g t ; 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 T a g s \ H i e r a r c h i e s \ & l t ; T a b l e s \ C a l e n d a r \ H i e r a r c h i e s \ D a t e H i e r a r c h y & g t ; < / K e y > < / a : K e y > < a : V a l u e   i : t y p e = " D i a g r a m D i s p l a y T a g V i e w S t a t e " > < I s N o t F i l t e r e d O u t > t r u e < / I s N o t F i l t e r e d O u t > < / a : V a l u e > < / a : K e y V a l u e O f D i a g r a m O b j e c t K e y a n y T y p e z b w N T n L X > < a : K e y V a l u e O f D i a g r a m O b j e c t K e y a n y T y p e z b w N T n L X > < a : K e y > < K e y > D y n a m i c   T a g s \ T a b l e s \ & l t ; T a b l e s \ I n d u s t r y R e p o r t & g t ; < / K e y > < / a : K e y > < a : V a l u e   i : t y p e = " D i a g r a m D i s p l a y T a g V i e w S t a t e " > < I s N o t F i l t e r e d O u t > t r u e < / I s N o t F i l t e r e d O u t > < / a : V a l u e > < / a : K e y V a l u e O f D i a g r a m O b j e c t K e y a n y T y p e z b w N T n L X > < a : K e y V a l u e O f D i a g r a m O b j e c t K e y a n y T y p e z b w N T n L X > < a : K e y > < K e y > T a b l e s \ M a n u f a c t u r e r < / K e y > < / a : K e y > < a : V a l u e   i : t y p e = " D i a g r a m D i s p l a y N o d e V i e w S t a t e " > < H e i g h t > 1 5 0 < / H e i g h t > < I s E x p a n d e d > t r u e < / I s E x p a n d e d > < L a y e d O u t > t r u e < / L a y e d O u t > < L e f t > - 5 . 6 8 4 3 4 1 8 8 6 0 8 0 8 0 1 5 E - 1 4 < / L e f t > < W i d t h > 2 0 0 < / W i d t h > < / a : V a l u e > < / a : K e y V a l u e O f D i a g r a m O b j e c t K e y a n y T y p e z b w N T n L X > < a : K e y V a l u e O f D i a g r a m O b j e c t K e y a n y T y p e z b w N T n L X > < a : K e y > < K e y > T a b l e s \ M a n u f a c t u r e r \ C o l u m n s \ M a n u f a c t u r e r I D < / K e y > < / a : K e y > < a : V a l u e   i : t y p e = " D i a g r a m D i s p l a y N o d e V i e w S t a t e " > < H e i g h t > 1 5 0 < / H e i g h t > < I s E x p a n d e d > t r u e < / I s E x p a n d e d > < W i d t h > 2 0 0 < / W i d t h > < / a : V a l u e > < / a : K e y V a l u e O f D i a g r a m O b j e c t K e y a n y T y p e z b w N T n L X > < a : K e y V a l u e O f D i a g r a m O b j e c t K e y a n y T y p e z b w N T n L X > < a : K e y > < K e y > T a b l e s \ M a n u f a c t u r e r \ C o l u m n s \ M a n u f a c t u r e r < / K e y > < / a : K e y > < a : V a l u e   i : t y p e = " D i a g r a m D i s p l a y N o d e V i e w S t a t e " > < H e i g h t > 1 5 0 < / H e i g h t > < I s E x p a n d e d > t r u e < / I s E x p a n d e d > < W i d t h > 2 0 0 < / W i d t h > < / a : V a l u e > < / a : K e y V a l u e O f D i a g r a m O b j e c t K e y a n y T y p e z b w N T n L X > < a : K e y V a l u e O f D i a g r a m O b j e c t K e y a n y T y p e z b w N T n L X > < a : K e y > < K e y > T a b l e s \ L o c a t i o n s < / K e y > < / a : K e y > < a : V a l u e   i : t y p e = " D i a g r a m D i s p l a y N o d e V i e w S t a t e " > < H e i g h t > 2 3 7 < / H e i g h t > < I s E x p a n d e d > t r u e < / I s E x p a n d e d > < L a y e d O u t > t r u e < / L a y e d O u t > < L e f t > 9 8 9 . 7 1 1 4 3 1 7 0 2 9 9 7 2 9 < / L e f t > < T a b I n d e x > 2 < / T a b I n d e x > < T o p > 2 9 7 . 1 2 2 7 3 4 2 4 9 8 1 9 5 9 < / T o p > < W i d t h > 2 0 0 < / W i d t h > < / a : V a l u e > < / a : K e y V a l u e O f D i a g r a m O b j e c t K e y a n y T y p e z b w N T n L X > < a : K e y V a l u e O f D i a g r a m O b j e c t K e y a n y T y p e z b w N T n L X > < a : K e y > < K e y > T a b l e s \ L o c a t i o n s \ C o l u m n s \ Z i p < / K e y > < / a : K e y > < a : V a l u e   i : t y p e = " D i a g r a m D i s p l a y N o d e V i e w S t a t e " > < H e i g h t > 1 5 0 < / H e i g h t > < I s E x p a n d e d > t r u e < / I s E x p a n d e d > < W i d t h > 2 0 0 < / W i d t h > < / a : V a l u e > < / a : K e y V a l u e O f D i a g r a m O b j e c t K e y a n y T y p e z b w N T n L X > < a : K e y V a l u e O f D i a g r a m O b j e c t K e y a n y T y p e z b w N T n L X > < a : K e y > < K e y > T a b l e s \ L o c a t i o n s \ C o l u m n s \ C i t y < / K e y > < / a : K e y > < a : V a l u e   i : t y p e = " D i a g r a m D i s p l a y N o d e V i e w S t a t e " > < H e i g h t > 1 5 0 < / H e i g h t > < I s E x p a n d e d > t r u e < / I s E x p a n d e d > < W i d t h > 2 0 0 < / W i d t h > < / a : V a l u e > < / a : K e y V a l u e O f D i a g r a m O b j e c t K e y a n y T y p e z b w N T n L X > < a : K e y V a l u e O f D i a g r a m O b j e c t K e y a n y T y p e z b w N T n L X > < a : K e y > < K e y > T a b l e s \ L o c a t i o n s \ C o l u m n s \ S t a t e < / K e y > < / a : K e y > < a : V a l u e   i : t y p e = " D i a g r a m D i s p l a y N o d e V i e w S t a t e " > < H e i g h t > 1 5 0 < / H e i g h t > < I s E x p a n d e d > t r u e < / I s E x p a n d e d > < W i d t h > 2 0 0 < / W i d t h > < / a : V a l u e > < / a : K e y V a l u e O f D i a g r a m O b j e c t K e y a n y T y p e z b w N T n L X > < a : K e y V a l u e O f D i a g r a m O b j e c t K e y a n y T y p e z b w N T n L X > < a : K e y > < K e y > T a b l e s \ L o c a t i o n s \ C o l u m n s \ R e g i o n < / K e y > < / a : K e y > < a : V a l u e   i : t y p e = " D i a g r a m D i s p l a y N o d e V i e w S t a t e " > < H e i g h t > 1 5 0 < / H e i g h t > < I s E x p a n d e d > t r u e < / I s E x p a n d e d > < W i d t h > 2 0 0 < / W i d t h > < / a : V a l u e > < / a : K e y V a l u e O f D i a g r a m O b j e c t K e y a n y T y p e z b w N T n L X > < a : K e y V a l u e O f D i a g r a m O b j e c t K e y a n y T y p e z b w N T n L X > < a : K e y > < K e y > T a b l e s \ L o c a t i o n s \ C o l u m n s \ D i s t r i c t < / K e y > < / a : K e y > < a : V a l u e   i : t y p e = " D i a g r a m D i s p l a y N o d e V i e w S t a t e " > < H e i g h t > 1 5 0 < / H e i g h t > < I s E x p a n d e d > t r u e < / I s E x p a n d e d > < W i d t h > 2 0 0 < / W i d t h > < / a : V a l u e > < / a : K e y V a l u e O f D i a g r a m O b j e c t K e y a n y T y p e z b w N T n L X > < a : K e y V a l u e O f D i a g r a m O b j e c t K e y a n y T y p e z b w N T n L X > < a : K e y > < K e y > T a b l e s \ L o c a t i o n s \ C o l u m n s \ C o u n t r y < / K e y > < / a : K e y > < a : V a l u e   i : t y p e = " D i a g r a m D i s p l a y N o d e V i e w S t a t e " > < H e i g h t > 1 5 0 < / H e i g h t > < I s E x p a n d e d > t r u e < / I s E x p a n d e d > < W i d t h > 2 0 0 < / W i d t h > < / a : V a l u e > < / a : K e y V a l u e O f D i a g r a m O b j e c t K e y a n y T y p e z b w N T n L X > < a : K e y V a l u e O f D i a g r a m O b j e c t K e y a n y T y p e z b w N T n L X > < a : K e y > < K e y > T a b l e s \ L o c a t i o n s \ C o l u m n s \ C o u n t r y Z i p < / K e y > < / a : K e y > < a : V a l u e   i : t y p e = " D i a g r a m D i s p l a y N o d e V i e w S t a t e " > < H e i g h t > 1 5 0 < / H e i g h t > < I s E x p a n d e d > t r u e < / I s E x p a n d e d > < W i d t h > 2 0 0 < / W i d t h > < / a : V a l u e > < / a : K e y V a l u e O f D i a g r a m O b j e c t K e y a n y T y p e z b w N T n L X > < a : K e y V a l u e O f D i a g r a m O b j e c t K e y a n y T y p e z b w N T n L X > < a : K e y > < K e y > T a b l e s \ P r o d u c t s < / K e y > < / a : K e y > < a : V a l u e   i : t y p e = " D i a g r a m D i s p l a y N o d e V i e w S t a t e " > < H e i g h t > 2 9 5 < / H e i g h t > < I s E x p a n d e d > t r u e < / I s E x p a n d e d > < L a y e d O u t > t r u e < / L a y e d O u t > < L e f t > 3 2 9 . 9 0 3 8 1 0 5 6 7 6 6 5 6 9 < / L e f t > < T a b I n d e x > 1 < / T a b I n d e x > < T o p > 2 6 9 . 4 1 1 1 3 1 7 0 4 1 3 9 6 2 < / T o p > < 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 T a b l e s \ P r o d u c t s \ C o l u m n s \ S e g m e n t < / K e y > < / a : K e y > < a : V a l u e   i : t y p e = " D i a g r a m D i s p l a y N o d e V i e w S t a t e " > < H e i g h t > 1 5 0 < / H e i g h t > < I s E x p a n d e d > t r u e < / I s E x p a n d e d > < W i d t h > 2 0 0 < / W i d t h > < / a : V a l u e > < / a : K e y V a l u e O f D i a g r a m O b j e c t K e y a n y T y p e z b w N T n L X > < a : K e y V a l u e O f D i a g r a m O b j e c t K e y a n y T y p e z b w N T n L X > < a : K e y > < K e y > T a b l e s \ P r o d u c t s \ C o l u m n s \ M a n u f a c t u r e r I D < / K e y > < / a : K e y > < a : V a l u e   i : t y p e = " D i a g r a m D i s p l a y N o d e V i e w S t a t e " > < H e i g h t > 1 5 0 < / H e i g h t > < I s E x p a n d e d > t r u e < / I s E x p a n d e d > < W i d t h > 2 0 0 < / W i d t h > < / a : V a l u e > < / a : K e y V a l u e O f D i a g r a m O b j e c t K e y a n y T y p e z b w N T n L X > < a : K e y V a l u e O f D i a g r a m O b j e c t K e y a n y T y p e z b w N T n L X > < a : K e y > < K e y > T a b l e s \ P r o d u c t s \ H i e r a r c h i e s \ P r o d u c t   H i e r a r c h y < / K e y > < / a : K e y > < a : V a l u e   i : t y p e = " D i a g r a m D i s p l a y N o d e V i e w S t a t e " > < H e i g h t > 1 5 0 < / H e i g h t > < I s E x p a n d e d > t r u e < / I s E x p a n d e d > < W i d t h > 2 0 0 < / W i d t h > < / a : V a l u e > < / a : K e y V a l u e O f D i a g r a m O b j e c t K e y a n y T y p e z b w N T n L X > < a : K e y V a l u e O f D i a g r a m O b j e c t K e y a n y T y p e z b w N T n L X > < a : K e y > < K e y > T a b l e s \ P r o d u c t s \ H i e r a r c h i e s \ P r o d u c t   H i e r a r c h y \ L e v e l s \ C a t e g o r y < / K e y > < / a : K e y > < a : V a l u e   i : t y p e = " D i a g r a m D i s p l a y N o d e V i e w S t a t e " > < H e i g h t > 1 5 0 < / H e i g h t > < I s E x p a n d e d > t r u e < / I s E x p a n d e d > < W i d t h > 2 0 0 < / W i d t h > < / a : V a l u e > < / a : K e y V a l u e O f D i a g r a m O b j e c t K e y a n y T y p e z b w N T n L X > < a : K e y V a l u e O f D i a g r a m O b j e c t K e y a n y T y p e z b w N T n L X > < a : K e y > < K e y > T a b l e s \ P r o d u c t s \ H i e r a r c h i e s \ P r o d u c t   H i e r a r c h y \ L e v e l s \ S e g m e n t < / K e y > < / a : K e y > < a : V a l u e   i : t y p e = " D i a g r a m D i s p l a y N o d e V i e w S t a t e " > < H e i g h t > 1 5 0 < / H e i g h t > < I s E x p a n d e d > t r u e < / I s E x p a n d e d > < W i d t h > 2 0 0 < / W i d t h > < / a : V a l u e > < / a : K e y V a l u e O f D i a g r a m O b j e c t K e y a n y T y p e z b w N T n L X > < a : K e y V a l u e O f D i a g r a m O b j e c t K e y a n y T y p e z b w N T n L X > < a : K e y > < K e y > T a b l e s \ P r o d u c t s \ H i e r a r c h i e s \ P r o d u c t   H i e r a r c h y \ L e v e l s \ P r o d u c t < / K e y > < / a : K e y > < a : V a l u e   i : t y p e = " D i a g r a m D i s p l a y N o d e V i e w S t a t e " > < H e i g h t > 1 5 0 < / H e i g h t > < I s E x p a n d e d > t r u e < / I s E x p a n d e d > < W i d t h > 2 0 0 < / W i d t h > < / a : V a l u e > < / a : K e y V a l u e O f D i a g r a m O b j e c t K e y a n y T y p e z b w N T n L X > < a : K e y V a l u e O f D i a g r a m O b j e c t K e y a n y T y p e z b w N T n L X > < a : K e y > < K e y > T a b l e s \ S a l e s < / K e y > < / a : K e y > < a : V a l u e   i : t y p e = " D i a g r a m D i s p l a y N o d e V i e w S t a t e " > < H e i g h t > 3 0 1 < / H e i g h t > < I s E x p a n d e d > t r u e < / I s E x p a n d e d > < L a y e d O u t > t r u e < / L a y e d O u t > < L e f t > 6 5 9 . 8 0 7 6 2 1 1 3 5 3 3 1 6 < / L e f t > < S c r o l l V e r t i c a l O f f s e t > 2 9 7 . 6 7 9 9 9 9 9 9 9 9 9 9 7 2 < / S c r o l l V e r t i c a l O f f s e t > < T a b I n d e x > 4 < / T a b I n d e x > < T o p > 4 8 9 . 2 4 6 1 6 5 5 6 1 1 1 4 < / T o p > < W i d t h > 2 1 6 < / 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 T a b l e s \ S a l e s \ C o l u m n s \ D a t e < / K e y > < / a : K e y > < a : V a l u e   i : t y p e = " D i a g r a m D i s p l a y N o d e V i e w S t a t e " > < H e i g h t > 1 5 0 < / H e i g h t > < I s E x p a n d e d > t r u e < / I s E x p a n d e d > < W i d t h > 2 0 0 < / W i d t h > < / a : V a l u e > < / a : K e y V a l u e O f D i a g r a m O b j e c t K e y a n y T y p e z b w N T n L X > < a : K e y V a l u e O f D i a g r a m O b j e c t K e y a n y T y p e z b w N T n L X > < a : K e y > < K e y > T a b l e s \ S a l e s \ C o l u m n s \ Z i p < / K e y > < / a : K e y > < a : V a l u e   i : t y p e = " D i a g r a m D i s p l a y N o d e V i e w S t a t e " > < H e i g h t > 1 5 0 < / H e i g h t > < I s E x p a n d e d > t r u e < / I s E x p a n d e d > < W i d t h > 2 0 0 < / W i d t h > < / a : V a l u e > < / a : K e y V a l u e O f D i a g r a m O b j e c t K e y a n y T y p e z b w N T n L X > < a : K e y V a l u e O f D i a g r a m O b j e c t K e y a n y T y p e z b w N T n L X > < a : K e y > < K e y > T a b l e s \ S a l e s \ C o l u m n s \ U n i t s < / K e y > < / a : K e y > < a : V a l u e   i : t y p e = " D i a g r a m D i s p l a y N o d e V i e w S t a t e " > < H e i g h t > 1 5 0 < / H e i g h t > < I s E x p a n d e d > t r u e < / I s E x p a n d e d > < W i d t h > 2 0 0 < / W i d t h > < / a : V a l u e > < / a : K e y V a l u e O f D i a g r a m O b j e c t K e y a n y T y p e z b w N T n L X > < a : K e y V a l u e O f D i a g r a m O b j e c t K e y a n y T y p e z b w N T n L X > < a : K e y > < K e y > T a b l e s \ S a l e s \ C o l u m n s \ R e v e n u e < / K e y > < / a : K e y > < a : V a l u e   i : t y p e = " D i a g r a m D i s p l a y N o d e V i e w S t a t e " > < H e i g h t > 1 5 0 < / H e i g h t > < I s E x p a n d e d > t r u e < / I s E x p a n d e d > < W i d t h > 2 0 0 < / W i d t h > < / a : V a l u e > < / a : K e y V a l u e O f D i a g r a m O b j e c t K e y a n y T y p e z b w N T n L X > < a : K e y V a l u e O f D i a g r a m O b j e c t K e y a n y T y p e z b w N T n L X > < a : K e y > < K e y > T a b l e s \ S a l e s \ C o l u m n s \ C o u n t r y < / K e y > < / a : K e y > < a : V a l u e   i : t y p e = " D i a g r a m D i s p l a y N o d e V i e w S t a t e " > < H e i g h t > 1 5 0 < / H e i g h t > < I s E x p a n d e d > t r u e < / I s E x p a n d e d > < W i d t h > 2 0 0 < / W i d t h > < / a : V a l u e > < / a : K e y V a l u e O f D i a g r a m O b j e c t K e y a n y T y p e z b w N T n L X > < a : K e y V a l u e O f D i a g r a m O b j e c t K e y a n y T y p e z b w N T n L X > < a : K e y > < K e y > T a b l e s \ S a l e s \ C o l u m n s \ C o u n t r y Z i p < / K e y > < / a : K e y > < a : V a l u e   i : t y p e = " D i a g r a m D i s p l a y N o d e V i e w S t a t e " > < H e i g h t > 1 5 0 < / H e i g h t > < I s E x p a n d e d > t r u e < / I s E x p a n d e d > < W i d t h > 2 0 0 < / W i d t h > < / a : V a l u e > < / a : K e y V a l u e O f D i a g r a m O b j e c t K e y a n y T y p e z b w N T n L X > < a : K e y V a l u e O f D i a g r a m O b j e c t K e y a n y T y p e z b w N T n L X > < a : K e y > < K e y > T a b l e s \ S a l e s \ M e a s u r e s \ T o t a l   U n i t s < / K e y > < / a : K e y > < a : V a l u e   i : t y p e = " D i a g r a m D i s p l a y N o d e V i e w S t a t e " > < H e i g h t > 1 5 0 < / H e i g h t > < I s E x p a n d e d > t r u e < / I s E x p a n d e d > < W i d t h > 2 0 0 < / W i d t h > < / a : V a l u e > < / a : K e y V a l u e O f D i a g r a m O b j e c t K e y a n y T y p e z b w N T n L X > < a : K e y V a l u e O f D i a g r a m O b j e c t K e y a n y T y p e z b w N T n L X > < a : K e y > < K e y > T a b l e s \ S a l e s \ M e a s u r e s \ Y T D   T o t a l   U n i t s < / K e y > < / a : K e y > < a : V a l u e   i : t y p e = " D i a g r a m D i s p l a y N o d e V i e w S t a t e " > < H e i g h t > 1 5 0 < / H e i g h t > < I s E x p a n d e d > t r u e < / I s E x p a n d e d > < W i d t h > 2 0 0 < / W i d t h > < / a : V a l u e > < / a : K e y V a l u e O f D i a g r a m O b j e c t K e y a n y T y p e z b w N T n L X > < a : K e y V a l u e O f D i a g r a m O b j e c t K e y a n y T y p e z b w N T n L X > < a : K e y > < K e y > T a b l e s \ S a l e s \ M e a s u r e s \ L Y   Y T D   T o t a l   U n i t s < / K e y > < / a : K e y > < a : V a l u e   i : t y p e = " D i a g r a m D i s p l a y N o d e V i e w S t a t e " > < H e i g h t > 1 5 0 < / H e i g h t > < I s E x p a n d e d > t r u e < / I s E x p a n d e d > < W i d t h > 2 0 0 < / W i d t h > < / a : V a l u e > < / a : K e y V a l u e O f D i a g r a m O b j e c t K e y a n y T y p e z b w N T n L X > < a : K e y V a l u e O f D i a g r a m O b j e c t K e y a n y T y p e z b w N T n L X > < a : K e y > < K e y > T a b l e s \ S a l e s \ M e a s u r e s \ Y T D   T o t a l   U n i t s   V a r < / K e y > < / a : K e y > < a : V a l u e   i : t y p e = " D i a g r a m D i s p l a y N o d e V i e w S t a t e " > < H e i g h t > 1 5 0 < / H e i g h t > < I s E x p a n d e d > t r u e < / I s E x p a n d e d > < W i d t h > 2 0 0 < / W i d t h > < / a : V a l u e > < / a : K e y V a l u e O f D i a g r a m O b j e c t K e y a n y T y p e z b w N T n L X > < a : K e y V a l u e O f D i a g r a m O b j e c t K e y a n y T y p e z b w N T n L X > < a : K e y > < K e y > T a b l e s \ S a l e s \ M e a s u r e s \ Y T D   T o t a l   U n i t s   V a r   % < / K e y > < / a : K e y > < a : V a l u e   i : t y p e = " D i a g r a m D i s p l a y N o d e V i e w S t a t e " > < H e i g h t > 1 5 0 < / H e i g h t > < I s E x p a n d e d > t r u e < / I s E x p a n d e d > < W i d t h > 2 0 0 < / W i d t h > < / a : V a l u e > < / 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 T a b l e s \ S a l e s \ M e a s u r e s \ Y T D   S a l e s < / K e y > < / a : K e y > < a : V a l u e   i : t y p e = " D i a g r a m D i s p l a y N o d e V i e w S t a t e " > < H e i g h t > 1 5 0 < / H e i g h t > < I s E x p a n d e d > t r u e < / I s E x p a n d e d > < W i d t h > 2 0 0 < / W i d t h > < / a : V a l u e > < / a : K e y V a l u e O f D i a g r a m O b j e c t K e y a n y T y p e z b w N T n L X > < a : K e y V a l u e O f D i a g r a m O b j e c t K e y a n y T y p e z b w N T n L X > < a : K e y > < K e y > T a b l e s \ S a l e s \ M e a s u r e s \ L Y   Y T D   S a l e s < / K e y > < / a : K e y > < a : V a l u e   i : t y p e = " D i a g r a m D i s p l a y N o d e V i e w S t a t e " > < H e i g h t > 1 5 0 < / H e i g h t > < I s E x p a n d e d > t r u e < / I s E x p a n d e d > < W i d t h > 2 0 0 < / W i d t h > < / a : V a l u e > < / a : K e y V a l u e O f D i a g r a m O b j e c t K e y a n y T y p e z b w N T n L X > < a : K e y V a l u e O f D i a g r a m O b j e c t K e y a n y T y p e z b w N T n L X > < a : K e y > < K e y > T a b l e s \ S a l e s \ M e a s u r e s \ Y T D   S a l e s   V a r < / K e y > < / a : K e y > < a : V a l u e   i : t y p e = " D i a g r a m D i s p l a y N o d e V i e w S t a t e " > < H e i g h t > 1 5 0 < / H e i g h t > < I s E x p a n d e d > t r u e < / I s E x p a n d e d > < W i d t h > 2 0 0 < / W i d t h > < / a : V a l u e > < / a : K e y V a l u e O f D i a g r a m O b j e c t K e y a n y T y p e z b w N T n L X > < a : K e y V a l u e O f D i a g r a m O b j e c t K e y a n y T y p e z b w N T n L X > < a : K e y > < K e y > T a b l e s \ S a l e s \ M e a s u r e s \ Y T D   S a l e s   V a r   % < / K e y > < / a : K e y > < a : V a l u e   i : t y p e = " D i a g r a m D i s p l a y N o d e V i e w S t a t e " > < H e i g h t > 1 5 0 < / H e i g h t > < I s E x p a n d e d > t r u e < / I s E x p a n d e d > < W i d t h > 2 0 0 < / W i d t h > < / a : V a l u e > < / a : K e y V a l u e O f D i a g r a m O b j e c t K e y a n y T y p e z b w N T n L X > < a : K e y V a l u e O f D i a g r a m O b j e c t K e y a n y T y p e z b w N T n L X > < a : K e y > < K e y > T a b l e s \ S a l e s \ M e a s u r e s \ T o t a l   V a n A r s d e l   U n i t s < / K e y > < / a : K e y > < a : V a l u e   i : t y p e = " D i a g r a m D i s p l a y N o d e V i e w S t a t e " > < H e i g h t > 1 5 0 < / H e i g h t > < I s E x p a n d e d > t r u e < / I s E x p a n d e d > < W i d t h > 2 0 0 < / W i d t h > < / a : V a l u e > < / a : K e y V a l u e O f D i a g r a m O b j e c t K e y a n y T y p e z b w N T n L X > < a : K e y V a l u e O f D i a g r a m O b j e c t K e y a n y T y p e z b w N T n L X > < a : K e y > < K e y > T a b l e s \ S a l e s \ M e a s u r e s \ %   U n i t s   M a r k e t   S h a r e < / K e y > < / a : K e y > < a : V a l u e   i : t y p e = " D i a g r a m D i s p l a y N o d e V i e w S t a t e " > < H e i g h t > 1 5 0 < / H e i g h t > < I s E x p a n d e d > t r u e < / I s E x p a n d e d > < W i d t h > 2 0 0 < / W i d t h > < / a : V a l u e > < / a : K e y V a l u e O f D i a g r a m O b j e c t K e y a n y T y p e z b w N T n L X > < a : K e y V a l u e O f D i a g r a m O b j e c t K e y a n y T y p e z b w N T n L X > < a : K e y > < K e y > T a b l e s \ S a l e s \ M e a s u r e s \ T o t a l   V a n A r s d e l   S a l e s < / K e y > < / a : K e y > < a : V a l u e   i : t y p e = " D i a g r a m D i s p l a y N o d e V i e w S t a t e " > < H e i g h t > 1 5 0 < / H e i g h t > < I s E x p a n d e d > t r u e < / I s E x p a n d e d > < W i d t h > 2 0 0 < / W i d t h > < / a : V a l u e > < / a : K e y V a l u e O f D i a g r a m O b j e c t K e y a n y T y p e z b w N T n L X > < a : K e y V a l u e O f D i a g r a m O b j e c t K e y a n y T y p e z b w N T n L X > < a : K e y > < K e y > T a b l e s \ S a l e s \ M e a s u r e s \ %   S a l e s   M a r k e t   S h a r e < / K e y > < / a : K e y > < a : V a l u e   i : t y p e = " D i a g r a m D i s p l a y N o d e V i e w S t a t e " > < H e i g h t > 1 5 0 < / H e i g h t > < I s E x p a n d e d > t r u e < / I s E x p a n d e d > < W i d t h > 2 0 0 < / W i d t h > < / a : V a l u e > < / a : K e y V a l u e O f D i a g r a m O b j e c t K e y a n y T y p e z b w N T n L X > < a : K e y V a l u e O f D i a g r a m O b j e c t K e y a n y T y p e z b w N T n L X > < a : K e y > < K e y > T a b l e s \ S a l e s \ M e a s u r e s \ T o t a l L o c a t i o n s < / K e y > < / a : K e y > < a : V a l u e   i : t y p e = " D i a g r a m D i s p l a y N o d e V i e w S t a t e " > < H e i g h t > 1 5 0 < / H e i g h t > < I s E x p a n d e d > t r u e < / I s E x p a n d e d > < W i d t h > 2 0 0 < / W i d t h > < / a : V a l u e > < / a : K e y V a l u e O f D i a g r a m O b j e c t K e y a n y T y p e z b w N T n L X > < a : K e y V a l u e O f D i a g r a m O b j e c t K e y a n y T y p e z b w N T n L X > < a : K e y > < K e y > T a b l e s \ S a l e s \ M e a s u r e s \ N e w L o c a t i o n s < / K e y > < / a : K e y > < a : V a l u e   i : t y p e = " D i a g r a m D i s p l a y N o d e V i e w S t a t e " > < H e i g h t > 1 5 0 < / H e i g h t > < I s E x p a n d e d > t r u e < / I s E x p a n d e d > < W i d t h > 2 0 0 < / W i d t h > < / a : V a l u e > < / a : K e y V a l u e O f D i a g r a m O b j e c t K e y a n y T y p e z b w N T n L X > < a : K e y V a l u e O f D i a g r a m O b j e c t K e y a n y T y p e z b w N T n L X > < a : K e y > < K e y > T a b l e s \ S a l e s \ M e a s u r e s \ L Y   T o t a l   U n i t s < / K e y > < / a : K e y > < a : V a l u e   i : t y p e = " D i a g r a m D i s p l a y N o d e V i e w S t a t e " > < H e i g h t > 1 5 0 < / H e i g h t > < I s E x p a n d e d > t r u e < / I s E x p a n d e d > < W i d t h > 2 0 0 < / W i d t h > < / a : V a l u e > < / a : K e y V a l u e O f D i a g r a m O b j e c t K e y a n y T y p e z b w N T n L X > < a : K e y V a l u e O f D i a g r a m O b j e c t K e y a n y T y p e z b w N T n L X > < a : K e y > < K e y > T a b l e s \ S a l e s \ M e a s u r e s \ L Y   S a l e s < / K e y > < / a : K e y > < a : V a l u e   i : t y p e = " D i a g r a m D i s p l a y N o d e V i e w S t a t e " > < H e i g h t > 1 5 0 < / H e i g h t > < I s E x p a n d e d > t r u e < / I s E x p a n d e d > < W i d t h > 2 0 0 < / W i d t h > < / a : V a l u e > < / a : K e y V a l u e O f D i a g r a m O b j e c t K e y a n y T y p e z b w N T n L X > < a : K e y V a l u e O f D i a g r a m O b j e c t K e y a n y T y p e z b w N T n L X > < a : K e y > < K e y > T a b l e s \ S a l e s \ M e a s u r e s \ T o t a l   U n i t s   V a r < / K e y > < / a : K e y > < a : V a l u e   i : t y p e = " D i a g r a m D i s p l a y N o d e V i e w S t a t e " > < H e i g h t > 1 5 0 < / H e i g h t > < I s E x p a n d e d > t r u e < / I s E x p a n d e d > < W i d t h > 2 0 0 < / W i d t h > < / a : V a l u e > < / a : K e y V a l u e O f D i a g r a m O b j e c t K e y a n y T y p e z b w N T n L X > < a : K e y V a l u e O f D i a g r a m O b j e c t K e y a n y T y p e z b w N T n L X > < a : K e y > < K e y > T a b l e s \ S a l e s \ M e a s u r e s \ T o t a l   U n i t s   V a r   % < / K e y > < / a : K e y > < a : V a l u e   i : t y p e = " D i a g r a m D i s p l a y N o d e V i e w S t a t e " > < H e i g h t > 1 5 0 < / H e i g h t > < I s E x p a n d e d > t r u e < / I s E x p a n d e d > < W i d t h > 2 0 0 < / W i d t h > < / a : V a l u e > < / a : K e y V a l u e O f D i a g r a m O b j e c t K e y a n y T y p e z b w N T n L X > < a : K e y V a l u e O f D i a g r a m O b j e c t K e y a n y T y p e z b w N T n L X > < a : K e y > < K e y > T a b l e s \ S a l e s \ M e a s u r e s \ S a l e s   V a r < / K e y > < / a : K e y > < a : V a l u e   i : t y p e = " D i a g r a m D i s p l a y N o d e V i e w S t a t e " > < H e i g h t > 1 5 0 < / H e i g h t > < I s E x p a n d e d > t r u e < / I s E x p a n d e d > < W i d t h > 2 0 0 < / W i d t h > < / a : V a l u e > < / a : K e y V a l u e O f D i a g r a m O b j e c t K e y a n y T y p e z b w N T n L X > < a : K e y V a l u e O f D i a g r a m O b j e c t K e y a n y T y p e z b w N T n L X > < a : K e y > < K e y > T a b l e s \ S a l e s \ M e a s u r e s \ S a l e s   V a r   % < / K e y > < / a : K e y > < a : V a l u e   i : t y p e = " D i a g r a m D i s p l a y N o d e V i e w S t a t e " > < H e i g h t > 1 5 0 < / H e i g h t > < I s E x p a n d e d > t r u e < / I s E x p a n d e d > < W i d t h > 2 0 0 < / W i d t h > < / a : V a l u e > < / a : K e y V a l u e O f D i a g r a m O b j e c t K e y a n y T y p e z b w N T n L X > < a : K e y V a l u e O f D i a g r a m O b j e c t K e y a n y T y p e z b w N T n L X > < a : K e y > < K e y > T a b l e s \ C a l e n d a r < / K e y > < / a : K e y > < a : V a l u e   i : t y p e = " D i a g r a m D i s p l a y N o d e V i e w S t a t e " > < H e i g h t > 3 3 6 < / H e i g h t > < I s E x p a n d e d > t r u e < / I s E x p a n d e d > < L a y e d O u t > t r u e < / L a y e d O u t > < L e f t > 1 2 3 3 . 7 1 1 4 3 1 7 0 2 9 9 7 3 < / L e f t > < T a b I n d e x > 5 < / T a b I n d e x > < T o p > 5 6 5 . 1 2 3 0 8 2 7 8 0 5 5 7 0 7 < / 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 T a b l e s \ C a l e n d a r \ C o l u m n s \ Y Y Y Y - M M < / K e y > < / a : K e y > < a : V a l u e   i : t y p e = " D i a g r a m D i s p l a y N o d e V i e w S t a t e " > < H e i g h t > 1 5 0 < / H e i g h t > < I s E x p a n d e d > t r u e < / I s E x p a n d e d > < W i d t h > 2 0 0 < / W i d t h > < / a : V a l u e > < / a : K e y V a l u e O f D i a g r a m O b j e c t K e y a n y T y p e z b w N T n L X > < a : K e y V a l u e O f D i a g r a m O b j e c t K e y a n y T y p e z b w N T n L X > < a : K e y > < K e y > T a b l e s \ C a l e n d a r \ C o l u m n s \ D a y O f W e e k N u m b e r < / K e y > < / a : K e y > < a : V a l u e   i : t y p e = " D i a g r a m D i s p l a y N o d e V i e w S t a t e " > < H e i g h t > 1 5 0 < / H e i g h t > < I s E x p a n d e d > t r u e < / I s E x p a n d e d > < W i d t h > 2 0 0 < / W i d t h > < / a : V a l u e > < / a : K e y V a l u e O f D i a g r a m O b j e c t K e y a n y T y p e z b w N T n L X > < a : K e y V a l u e O f D i a g r a m O b j e c t K e y a n y T y p e z b w N T n L X > < a : K e y > < K e y > T a b l e s \ C a l e n d a r \ C o l u m n s \ D a y O f W e e k < / K e y > < / a : K e y > < a : V a l u e   i : t y p e = " D i a g r a m D i s p l a y N o d e V i e w S t a t e " > < H e i g h t > 1 5 0 < / H e i g h t > < I s E x p a n d e d > t r u e < / I s E x p a n d e d > < W i d t h > 2 0 0 < / W i d t h > < / a : V a l u e > < / a : K e y V a l u e O f D i a g r a m O b j e c t K e y a n y T y p e z b w N T n L X > < a : K e y V a l u e O f D i a g r a m O b j e c t K e y a n y T y p e z b w N T n L X > < a : K e y > < K e y > T a b l e s \ C a l e n d a r \ H i e r a r c h i e s \ D a t e H i e r a r c h y < / K e y > < / a : K e y > < a : V a l u e   i : t y p e = " D i a g r a m D i s p l a y N o d e V i e w S t a t e " > < H e i g h t > 1 5 0 < / H e i g h t > < I s E x p a n d e d > t r u e < / I s E x p a n d e d > < W i d t h > 2 0 0 < / W i d t h > < / a : V a l u e > < / a : K e y V a l u e O f D i a g r a m O b j e c t K e y a n y T y p e z b w N T n L X > < a : K e y V a l u e O f D i a g r a m O b j e c t K e y a n y T y p e z b w N T n L X > < a : K e y > < K e y > T a b l e s \ C a l e n d a r \ H i e r a r c h i e s \ D a t e H i e r a r c h y \ L e v e l s \ Y e a r < / K e y > < / a : K e y > < a : V a l u e   i : t y p e = " D i a g r a m D i s p l a y N o d e V i e w S t a t e " > < H e i g h t > 1 5 0 < / H e i g h t > < I s E x p a n d e d > t r u e < / I s E x p a n d e d > < W i d t h > 2 0 0 < / W i d t h > < / a : V a l u e > < / a : K e y V a l u e O f D i a g r a m O b j e c t K e y a n y T y p e z b w N T n L X > < a : K e y V a l u e O f D i a g r a m O b j e c t K e y a n y T y p e z b w N T n L X > < a : K e y > < K e y > T a b l e s \ C a l e n d a r \ H i e r a r c h i e s \ D a t e H i e r a r c h y \ L e v e l s \ M o n t h < / K e y > < / a : K e y > < a : V a l u e   i : t y p e = " D i a g r a m D i s p l a y N o d e V i e w S t a t e " > < H e i g h t > 1 5 0 < / H e i g h t > < I s E x p a n d e d > t r u e < / I s E x p a n d e d > < W i d t h > 2 0 0 < / W i d t h > < / a : V a l u e > < / a : K e y V a l u e O f D i a g r a m O b j e c t K e y a n y T y p e z b w N T n L X > < a : K e y V a l u e O f D i a g r a m O b j e c t K e y a n y T y p e z b w N T n L X > < a : K e y > < K e y > T a b l e s \ C a l e n d a r \ H i e r a r c h i e s \ D a t e H i e r a r c h y \ L e v e l s \ D a t e C o l u m n < / K e y > < / a : K e y > < a : V a l u e   i : t y p e = " D i a g r a m D i s p l a y N o d e V i e w S t a t e " > < H e i g h t > 1 5 0 < / H e i g h t > < I s E x p a n d e d > t r u e < / I s E x p a n d e d > < W i d t h > 2 0 0 < / W i d t h > < / a : V a l u e > < / a : K e y V a l u e O f D i a g r a m O b j e c t K e y a n y T y p e z b w N T n L X > < a : K e y V a l u e O f D i a g r a m O b j e c t K e y a n y T y p e z b w N T n L X > < a : K e y > < K e y > T a b l e s \ I n d u s t r y R e p o r t < / K e y > < / a : K e y > < a : V a l u e   i : t y p e = " D i a g r a m D i s p l a y N o d e V i e w S t a t e " > < H e i g h t > 1 5 0 < / H e i g h t > < I s E x p a n d e d > t r u e < / I s E x p a n d e d > < I s F o c u s e d > t r u e < / I s F o c u s e d > < L a y e d O u t > t r u e < / L a y e d O u t > < L e f t > 1 4 7 3 . 7 1 1 4 3 1 7 0 2 9 9 7 3 < / L e f t > < T a b I n d e x > 3 < / T a b I n d e x > < T o p > 3 7 5 . 5 6 1 5 4 1 3 9 0 2 7 8 5 3 < / T o p > < W i d t h > 2 0 0 < / W i d t h > < / a : V a l u e > < / a : K e y V a l u e O f D i a g r a m O b j e c t K e y a n y T y p e z b w N T n L X > < a : K e y V a l u e O f D i a g r a m O b j e c t K e y a n y T y p e z b w N T n L X > < a : K e y > < K e y > T a b l e s \ I n d u s t r y R e p o r t \ C o l u m n s \ C a t e g o r y < / K e y > < / a : K e y > < a : V a l u e   i : t y p e = " D i a g r a m D i s p l a y N o d e V i e w S t a t e " > < H e i g h t > 1 5 0 < / H e i g h t > < I s E x p a n d e d > t r u e < / I s E x p a n d e d > < W i d t h > 2 0 0 < / W i d t h > < / a : V a l u e > < / a : K e y V a l u e O f D i a g r a m O b j e c t K e y a n y T y p e z b w N T n L X > < a : K e y V a l u e O f D i a g r a m O b j e c t K e y a n y T y p e z b w N T n L X > < a : K e y > < K e y > T a b l e s \ I n d u s t r y R e p o r t \ C o l u m n s \ M a n u f a c t u r e r < / K e y > < / a : K e y > < a : V a l u e   i : t y p e = " D i a g r a m D i s p l a y N o d e V i e w S t a t e " > < H e i g h t > 1 5 0 < / H e i g h t > < I s E x p a n d e d > t r u e < / I s E x p a n d e d > < W i d t h > 2 0 0 < / W i d t h > < / a : V a l u e > < / a : K e y V a l u e O f D i a g r a m O b j e c t K e y a n y T y p e z b w N T n L X > < a : K e y V a l u e O f D i a g r a m O b j e c t K e y a n y T y p e z b w N T n L X > < a : K e y > < K e y > T a b l e s \ I n d u s t r y R e p o r t \ C o l u m n s \ M o n t h S h o r t N a m e < / K e y > < / a : K e y > < a : V a l u e   i : t y p e = " D i a g r a m D i s p l a y N o d e V i e w S t a t e " > < H e i g h t > 1 5 0 < / H e i g h t > < I s E x p a n d e d > t r u e < / I s E x p a n d e d > < W i d t h > 2 0 0 < / W i d t h > < / a : V a l u e > < / a : K e y V a l u e O f D i a g r a m O b j e c t K e y a n y T y p e z b w N T n L X > < a : K e y V a l u e O f D i a g r a m O b j e c t K e y a n y T y p e z b w N T n L X > < a : K e y > < K e y > T a b l e s \ I n d u s t r y R e p o r t \ C o l u m n s \ U n i t s < / K e y > < / a : K e y > < a : V a l u e   i : t y p e = " D i a g r a m D i s p l a y N o d e V i e w S t a t e " > < H e i g h t > 1 5 0 < / H e i g h t > < I s E x p a n d e d > t r u e < / I s E x p a n d e d > < W i d t h > 2 0 0 < / W i d t h > < / a : V a l u e > < / a : K e y V a l u e O f D i a g r a m O b j e c t K e y a n y T y p e z b w N T n L X > < a : K e y V a l u e O f D i a g r a m O b j e c t K e y a n y T y p e z b w N T n L X > < a : K e y > < K e y > R e l a t i o n s h i p s \ & l t ; T a b l e s \ P r o d u c t s \ C o l u m n s \ M a n u f a c t u r e r I D & g t ; - & l t ; T a b l e s \ M a n u f a c t u r e r \ C o l u m n s \ M a n u f a c t u r e r I D & g t ; < / K e y > < / a : K e y > < a : V a l u e   i : t y p e = " D i a g r a m D i s p l a y L i n k V i e w S t a t e " > < A u t o m a t i o n P r o p e r t y H e l p e r T e x t > E n d   p o i n t   1 :   ( 4 2 9 . 9 0 3 8 1 1 , 2 5 3 . 4 1 1 1 3 1 7 0 4 1 4 ) .   E n d   p o i n t   2 :   ( 2 1 6 , 7 5 )   < / A u t o m a t i o n P r o p e r t y H e l p e r T e x t > < L a y e d O u t > t r u e < / L a y e d O u t > < 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 R e l a t i o n s h i p s \ & l t ; T a b l e s \ P r o d u c t s \ C o l u m n s \ M a n u f a c t u r e r I D & g t ; - & l t ; T a b l e s \ M a n u f a c t u r e r \ C o l u m n s \ M a n u f a c t u r e r I D & g t ; \ F K < / K e y > < / a : K e y > < a : V a l u e   i : t y p e = " D i a g r a m D i s p l a y L i n k E n d p o i n t V i e w S t a t e " > < H e i g h t > 1 6 < / H e i g h t > < L a b e l L o c a t i o n   x m l n s : b = " h t t p : / / s c h e m a s . d a t a c o n t r a c t . o r g / 2 0 0 4 / 0 7 / S y s t e m . W i n d o w s " > < b : _ x > 4 2 1 . 9 0 3 8 1 1 < / b : _ x > < b : _ y > 2 5 3 . 4 1 1 1 3 1 7 0 4 1 3 9 6 2 < / b : _ y > < / L a b e l L o c a t i o n > < L o c a t i o n   x m l n s : b = " h t t p : / / s c h e m a s . d a t a c o n t r a c t . o r g / 2 0 0 4 / 0 7 / S y s t e m . W i n d o w s " > < b : _ x > 4 2 9 . 9 0 3 8 1 1 < / b : _ x > < b : _ y > 2 6 9 . 4 1 1 1 3 1 7 0 4 1 3 9 6 2 < / b : _ y > < / L o c a t i o n > < S h a p e R o t a t e A n g l e > 2 7 0 < / S h a p e R o t a t e A n g l e > < W i d t h > 1 6 < / W i d t h > < / a : V a l u e > < / a : K e y V a l u e O f D i a g r a m O b j e c t K e y a n y T y p e z b w N T n L X > < a : K e y V a l u e O f D i a g r a m O b j e c t K e y a n y T y p e z b w N T n L X > < a : K e y > < K e y > R e l a t i o n s h i p s \ & l t ; T a b l e s \ P r o d u c t s \ C o l u m n s \ M a n u f a c t u r e r I D & g t ; - & l t ; T a b l e s \ M a n u f a c t u r e r \ C o l u m n s \ M a n u f a c t u r e r I D & g t ; \ P K < / K e y > < / a : K e y > < a : V a l u e   i : t y p e = " D i a g r a m D i s p l a y L i n k E n d p o i n t V i e w S t a t e " > < H e i g h t > 1 6 < / H e i g h t > < L a b e l L o c a t i o n   x m l n s : b = " h t t p : / / s c h e m a s . d a t a c o n t r a c t . o r g / 2 0 0 4 / 0 7 / S y s t e m . W i n d o w s " > < b : _ x > 1 9 9 . 9 9 9 9 9 9 9 9 9 9 9 9 8 3 < / b : _ x > < b : _ y > 6 7 < / b : _ y > < / L a b e l L o c a t i o n > < L o c a t i o n   x m l n s : b = " h t t p : / / s c h e m a s . d a t a c o n t r a c t . o r g / 2 0 0 4 / 0 7 / S y s t e m . W i n d o w s " > < b : _ x > 1 9 9 . 9 9 9 9 9 9 9 9 9 9 9 9 8 9 < / b : _ x > < b : _ y > 7 5 < / b : _ y > < / L o c a t i o n > < S h a p e R o t a t e A n g l e > 3 6 0 < / S h a p e R o t a t e A n g l e > < W i d t h > 1 6 < / W i d t h > < / a : V a l u e > < / a : K e y V a l u e O f D i a g r a m O b j e c t K e y a n y T y p e z b w N T n L X > < a : K e y V a l u e O f D i a g r a m O b j e c t K e y a n y T y p e z b w N T n L X > < a : K e y > < K e y > R e l a t i o n s h i p s \ & l t ; T a b l e s \ P r o d u c t s \ C o l u m n s \ M a n u f a c t u r e r I D & g t ; - & l t ; T a b l e s \ M a n u f a c t u r e r \ C o l u m n s \ M a n u f a c t u r e r I D & g t ; \ C r o s s F i l t e r < / K e y > < / a : K e y > < a : V a l u e   i : t y p e = " D i a g r a m D i s p l a y L i n k C r o s s F i l t e r V i e w S t a t e " > < P o i n t s   x m l n s : b = " h t t p : / / s c h e m a s . d a t a c o n t r a c t . o r g / 2 0 0 4 / 0 7 / S y s t e m . W i n d o w s " > < b : P o i n t > < b : _ x > 4 2 9 . 9 0 3 8 1 1 < / b : _ x > < b : _ y > 2 5 3 . 4 1 1 1 3 1 7 0 4 1 3 9 6 2 < / b : _ y > < / b : P o i n t > < b : P o i n t > < b : _ x > 4 2 9 . 9 0 3 8 1 1 < / b : _ x > < b : _ y > 7 7 < / b : _ y > < / b : P o i n t > < b : P o i n t > < b : _ x > 4 2 7 . 9 0 3 8 1 1 < / b : _ x > < b : _ y > 7 5 < / b : _ y > < / b : P o i n t > < b : P o i n t > < b : _ x > 2 1 5 . 9 9 9 9 9 9 9 9 9 9 9 9 8 3 < / b : _ x > < b : _ y > 7 5 < / b : _ y > < / b : P o i n t > < / P o i n t s > < / a : V a l u e > < / a : K e y V a l u e O f D i a g r a m O b j e c t K e y a n y T y p e z b w N T n L X > < a : K e y V a l u e O f D i a g r a m O b j e c t K e y a n y T y p e z b w N T n L X > < a : K e y > < K e y > R e l a t i o n s h i p s \ & l t ; T a b l e s \ S a l e s \ C o l u m n s \ P r o d u c t I D & g t ; - & l t ; T a b l e s \ P r o d u c t s \ C o l u m n s \ P r o d u c t I D & g t ; < / K e y > < / a : K e y > < a : V a l u e   i : t y p e = " D i a g r a m D i s p l a y L i n k V i e w S t a t e " > < A u t o m a t i o n P r o p e r t y H e l p e r T e x t > E n d   p o i n t   1 :   ( 6 4 3 . 8 0 7 6 2 1 1 3 5 3 3 2 , 6 3 9 . 7 4 6 1 6 6 ) .   E n d   p o i n t   2 :   ( 4 2 9 . 9 0 3 8 1 1 , 5 8 0 . 4 1 1 1 3 1 7 0 4 1 4 )   < / A u t o m a t i o n P r o p e r t y H e l p e r T e x t > < L a y e d O u t > t r u e < / L a y e d O u t > < 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 R e l a t i o n s h i p s \ & l t ; T a b l e s \ S a l e s \ C o l u m n s \ P r o d u c t I D & g t ; - & l t ; T a b l e s \ P r o d u c t s \ C o l u m n s \ P r o d u c t I D & g t ; \ F K < / K e y > < / a : K e y > < a : V a l u e   i : t y p e = " D i a g r a m D i s p l a y L i n k E n d p o i n t V i e w S t a t e " > < H e i g h t > 1 6 < / H e i g h t > < L a b e l L o c a t i o n   x m l n s : b = " h t t p : / / s c h e m a s . d a t a c o n t r a c t . o r g / 2 0 0 4 / 0 7 / S y s t e m . W i n d o w s " > < b : _ x > 6 4 3 . 8 0 7 6 2 1 1 3 5 3 3 1 6 < / b : _ x > < b : _ y > 6 3 1 . 7 4 6 1 6 6 0 0 0 0 0 0 1 3 < / b : _ y > < / L a b e l L o c a t i o n > < L o c a t i o n   x m l n s : b = " h t t p : / / s c h e m a s . d a t a c o n t r a c t . o r g / 2 0 0 4 / 0 7 / S y s t e m . W i n d o w s " > < b : _ x > 6 5 9 . 8 0 7 6 2 1 1 3 5 3 3 1 6 < / b : _ x > < b : _ y > 6 3 9 . 7 4 6 1 6 6 0 0 0 0 0 0 1 3 < / b : _ y > < / L o c a t i o n > < S h a p e R o t a t e A n g l e > 1 8 0 < / S h a p e R o t a t e A n g l e > < W i d t h > 1 6 < / W i d t h > < / a : V a l u e > < / a : K e y V a l u e O f D i a g r a m O b j e c t K e y a n y T y p e z b w N T n L X > < a : K e y V a l u e O f D i a g r a m O b j e c t K e y a n y T y p e z b w N T n L X > < a : K e y > < K e y > R e l a t i o n s h i p s \ & l t ; T a b l e s \ S a l e s \ C o l u m n s \ P r o d u c t I D & g t ; - & l t ; T a b l e s \ P r o d u c t s \ C o l u m n s \ P r o d u c t I D & g t ; \ P K < / K e y > < / a : K e y > < a : V a l u e   i : t y p e = " D i a g r a m D i s p l a y L i n k E n d p o i n t V i e w S t a t e " > < H e i g h t > 1 6 < / H e i g h t > < L a b e l L o c a t i o n   x m l n s : b = " h t t p : / / s c h e m a s . d a t a c o n t r a c t . o r g / 2 0 0 4 / 0 7 / S y s t e m . W i n d o w s " > < b : _ x > 4 2 1 . 9 0 3 8 1 1 < / b : _ x > < b : _ y > 5 6 4 . 4 1 1 1 3 1 7 0 4 1 3 9 7 3 < / b : _ y > < / L a b e l L o c a t i o n > < L o c a t i o n   x m l n s : b = " h t t p : / / s c h e m a s . d a t a c o n t r a c t . o r g / 2 0 0 4 / 0 7 / S y s t e m . W i n d o w s " > < b : _ x > 4 2 9 . 9 0 3 8 1 1 < / b : _ x > < b : _ y > 5 6 4 . 4 1 1 1 3 1 7 0 4 1 3 9 7 3 < / b : _ y > < / L o c a t i o n > < S h a p e R o t a t e A n g l e > 9 0 < / S h a p e R o t a t e A n g l e > < W i d t h > 1 6 < / W i d t h > < / a : V a l u e > < / a : K e y V a l u e O f D i a g r a m O b j e c t K e y a n y T y p e z b w N T n L X > < a : K e y V a l u e O f D i a g r a m O b j e c t K e y a n y T y p e z b w N T n L X > < a : K e y > < K e y > R e l a t i o n s h i p s \ & l t ; T a b l e s \ S a l e s \ C o l u m n s \ P r o d u c t I D & g t ; - & l t ; T a b l e s \ P r o d u c t s \ C o l u m n s \ P r o d u c t I D & g t ; \ C r o s s F i l t e r < / K e y > < / a : K e y > < a : V a l u e   i : t y p e = " D i a g r a m D i s p l a y L i n k C r o s s F i l t e r V i e w S t a t e " > < P o i n t s   x m l n s : b = " h t t p : / / s c h e m a s . d a t a c o n t r a c t . o r g / 2 0 0 4 / 0 7 / S y s t e m . W i n d o w s " > < b : P o i n t > < b : _ x > 6 4 3 . 8 0 7 6 2 1 1 3 5 3 3 1 6 < / b : _ x > < b : _ y > 6 3 9 . 7 4 6 1 6 6 0 0 0 0 0 0 1 3 < / b : _ y > < / b : P o i n t > < b : P o i n t > < b : _ x > 4 3 1 . 9 0 3 8 1 1 < / b : _ x > < b : _ y > 6 3 9 . 7 4 6 1 6 6 < / b : _ y > < / b : P o i n t > < b : P o i n t > < b : _ x > 4 2 9 . 9 0 3 8 1 1 < / b : _ x > < b : _ y > 6 3 7 . 7 4 6 1 6 6 < / b : _ y > < / b : P o i n t > < b : P o i n t > < b : _ x > 4 2 9 . 9 0 3 8 1 1 < / b : _ x > < b : _ y > 5 8 0 . 4 1 1 1 3 1 7 0 4 1 3 9 7 3 < / b : _ y > < / b : P o i n t > < / P o i n t s > < / a : V a l u e > < / a : K e y V a l u e O f D i a g r a m O b j e c t K e y a n y T y p e z b w N T n L X > < a : K e y V a l u e O f D i a g r a m O b j e c t K e y a n y T y p e z b w N T n L X > < a : K e y > < K e y > R e l a t i o n s h i p s \ & l t ; T a b l e s \ S a l e s \ C o l u m n s \ D a t e & g t ; - & l t ; T a b l e s \ C a l e n d a r \ C o l u m n s \ D a t e & g t ; < / K e y > < / a : K e y > < a : V a l u e   i : t y p e = " D i a g r a m D i s p l a y L i n k V i e w S t a t e " > < A u t o m a t i o n P r o p e r t y H e l p e r T e x t > E n d   p o i n t   1 :   ( 8 9 1 . 8 0 7 6 2 1 1 3 5 3 3 2 , 6 3 9 . 7 4 6 1 6 6 ) .   E n d   p o i n t   2 :   ( 1 2 1 7 . 7 1 1 4 3 1 7 0 3 , 7 3 3 . 1 2 3 0 8 3 )   < / A u t o m a t i o n P r o p e r t y H e l p e r T e x t > < L a y e d O u t > t r u e < / L a y e d O u t > < 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 R e l a t i o n s h i p s \ & l t ; T a b l e s \ S a l e s \ C o l u m n s \ D a t e & g t ; - & l t ; T a b l e s \ C a l e n d a r \ C o l u m n s \ D a t e & g t ; \ F K < / K e y > < / a : K e y > < a : V a l u e   i : t y p e = " D i a g r a m D i s p l a y L i n k E n d p o i n t V i e w S t a t e " > < H e i g h t > 1 6 < / H e i g h t > < L a b e l L o c a t i o n   x m l n s : b = " h t t p : / / s c h e m a s . d a t a c o n t r a c t . o r g / 2 0 0 4 / 0 7 / S y s t e m . W i n d o w s " > < b : _ x > 8 7 5 . 8 0 7 6 2 1 1 3 5 3 3 1 6 < / b : _ x > < b : _ y > 6 3 1 . 7 4 6 1 6 6 < / b : _ y > < / L a b e l L o c a t i o n > < L o c a t i o n   x m l n s : b = " h t t p : / / s c h e m a s . d a t a c o n t r a c t . o r g / 2 0 0 4 / 0 7 / S y s t e m . W i n d o w s " > < b : _ x > 8 7 5 . 8 0 7 6 2 1 1 3 5 3 3 1 6 < / b : _ x > < b : _ y > 6 3 9 . 7 4 6 1 6 6 < / b : _ y > < / L o c a t i o n > < S h a p e R o t a t e A n g l e > 3 6 0 < / S h a p e R o t a t e A n g l e > < W i d t h > 1 6 < / W i d t h > < / a : V a l u e > < / a : K e y V a l u e O f D i a g r a m O b j e c t K e y a n y T y p e z b w N T n L X > < a : K e y V a l u e O f D i a g r a m O b j e c t K e y a n y T y p e z b w N T n L X > < a : K e y > < K e y > R e l a t i o n s h i p s \ & l t ; T a b l e s \ S a l e s \ C o l u m n s \ D a t e & g t ; - & l t ; T a b l e s \ C a l e n d a r \ C o l u m n s \ D a t e & g t ; \ P K < / K e y > < / a : K e y > < a : V a l u e   i : t y p e = " D i a g r a m D i s p l a y L i n k E n d p o i n t V i e w S t a t e " > < H e i g h t > 1 6 < / H e i g h t > < L a b e l L o c a t i o n   x m l n s : b = " h t t p : / / s c h e m a s . d a t a c o n t r a c t . o r g / 2 0 0 4 / 0 7 / S y s t e m . W i n d o w s " > < b : _ x > 1 2 1 7 . 7 1 1 4 3 1 7 0 2 9 9 7 3 < / b : _ x > < b : _ y > 7 2 5 . 1 2 3 0 8 3 < / b : _ y > < / L a b e l L o c a t i o n > < L o c a t i o n   x m l n s : b = " h t t p : / / s c h e m a s . d a t a c o n t r a c t . o r g / 2 0 0 4 / 0 7 / S y s t e m . W i n d o w s " > < b : _ x > 1 2 3 3 . 7 1 1 4 3 1 7 0 2 9 9 7 3 < / b : _ x > < b : _ y > 7 3 3 . 1 2 3 0 8 3 < / b : _ y > < / L o c a t i o n > < S h a p e R o t a t e A n g l e > 1 8 0 < / S h a p e R o t a t e A n g l e > < W i d t h > 1 6 < / W i d t h > < / a : V a l u e > < / a : K e y V a l u e O f D i a g r a m O b j e c t K e y a n y T y p e z b w N T n L X > < a : K e y V a l u e O f D i a g r a m O b j e c t K e y a n y T y p e z b w N T n L X > < a : K e y > < K e y > R e l a t i o n s h i p s \ & l t ; T a b l e s \ S a l e s \ C o l u m n s \ D a t e & g t ; - & l t ; T a b l e s \ C a l e n d a r \ C o l u m n s \ D a t e & g t ; \ C r o s s F i l t e r < / K e y > < / a : K e y > < a : V a l u e   i : t y p e = " D i a g r a m D i s p l a y L i n k C r o s s F i l t e r V i e w S t a t e " > < P o i n t s   x m l n s : b = " h t t p : / / s c h e m a s . d a t a c o n t r a c t . o r g / 2 0 0 4 / 0 7 / S y s t e m . W i n d o w s " > < b : P o i n t > < b : _ x > 8 9 1 . 8 0 7 6 2 1 1 3 5 3 3 1 6 < / b : _ x > < b : _ y > 6 3 9 . 7 4 6 1 6 6 < / b : _ y > < / b : P o i n t > < b : P o i n t > < b : _ x > 1 0 5 2 . 7 5 9 5 2 6 5 < / b : _ x > < b : _ y > 6 3 9 . 7 4 6 1 6 6 < / b : _ y > < / b : P o i n t > < b : P o i n t > < b : _ x > 1 0 5 4 . 7 5 9 5 2 6 5 < / b : _ x > < b : _ y > 6 4 1 . 7 4 6 1 6 6 < / b : _ y > < / b : P o i n t > < b : P o i n t > < b : _ x > 1 0 5 4 . 7 5 9 5 2 6 5 < / b : _ x > < b : _ y > 7 3 1 . 1 2 3 0 8 3 < / b : _ y > < / b : P o i n t > < b : P o i n t > < b : _ x > 1 0 5 6 . 7 5 9 5 2 6 5 < / b : _ x > < b : _ y > 7 3 3 . 1 2 3 0 8 3 < / b : _ y > < / b : P o i n t > < b : P o i n t > < b : _ x > 1 2 1 7 . 7 1 1 4 3 1 7 0 2 9 9 7 3 < / b : _ x > < b : _ y > 7 3 3 . 1 2 3 0 8 3 < / b : _ y > < / b : P o i n t > < / P o i n t s > < / a : V a l u e > < / a : K e y V a l u e O f D i a g r a m O b j e c t K e y a n y T y p e z b w N T n L X > < a : K e y V a l u e O f D i a g r a m O b j e c t K e y a n y T y p e z b w N T n L X > < a : K e y > < K e y > R e l a t i o n s h i p s \ & l t ; T a b l e s \ S a l e s \ C o l u m n s \ C o u n t r y Z i p & g t ; - & l t ; T a b l e s \ L o c a t i o n s \ C o l u m n s \ C o u n t r y Z i p & g t ; < / K e y > < / a : K e y > < a : V a l u e   i : t y p e = " D i a g r a m D i s p l a y L i n k V i e w S t a t e " > < A u t o m a t i o n P r o p e r t y H e l p e r T e x t > E n d   p o i n t   1 :   ( 7 6 7 . 8 0 7 6 2 1 , 4 7 3 . 2 4 6 1 6 5 5 6 1 1 1 4 ) .   E n d   p o i n t   2 :   ( 9 7 3 . 7 1 1 4 3 1 7 0 2 9 9 7 , 4 1 5 . 6 2 2 7 3 4 )   < / A u t o m a t i o n P r o p e r t y H e l p e r T e x t > < L a y e d O u t > t r u e < / L a y e d O u t > < 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a : K e y V a l u e O f D i a g r a m O b j e c t K e y a n y T y p e z b w N T n L X > < a : K e y > < K e y > R e l a t i o n s h i p s \ & l t ; T a b l e s \ S a l e s \ C o l u m n s \ C o u n t r y Z i p & g t ; - & l t ; T a b l e s \ L o c a t i o n s \ C o l u m n s \ C o u n t r y Z i p & g t ; \ F K < / K e y > < / a : K e y > < a : V a l u e   i : t y p e = " D i a g r a m D i s p l a y L i n k E n d p o i n t V i e w S t a t e " > < H e i g h t > 1 6 < / H e i g h t > < L a b e l L o c a t i o n   x m l n s : b = " h t t p : / / s c h e m a s . d a t a c o n t r a c t . o r g / 2 0 0 4 / 0 7 / S y s t e m . W i n d o w s " > < b : _ x > 7 5 9 . 8 0 7 6 2 1 0 0 0 0 0 0 1 5 < / b : _ x > < b : _ y > 4 7 3 . 2 4 6 1 6 5 5 6 1 1 1 4 < / b : _ y > < / L a b e l L o c a t i o n > < L o c a t i o n   x m l n s : b = " h t t p : / / s c h e m a s . d a t a c o n t r a c t . o r g / 2 0 0 4 / 0 7 / S y s t e m . W i n d o w s " > < b : _ x > 7 6 7 . 8 0 7 6 2 1 < / b : _ x > < b : _ y > 4 8 9 . 2 4 6 1 6 5 5 6 1 1 1 4 < / b : _ y > < / L o c a t i o n > < S h a p e R o t a t e A n g l e > 2 7 0 . 0 0 0 0 0 0 0 0 0 0 0 0 4 < / S h a p e R o t a t e A n g l e > < W i d t h > 1 6 < / W i d t h > < / a : V a l u e > < / a : K e y V a l u e O f D i a g r a m O b j e c t K e y a n y T y p e z b w N T n L X > < a : K e y V a l u e O f D i a g r a m O b j e c t K e y a n y T y p e z b w N T n L X > < a : K e y > < K e y > R e l a t i o n s h i p s \ & l t ; T a b l e s \ S a l e s \ C o l u m n s \ C o u n t r y Z i p & g t ; - & l t ; T a b l e s \ L o c a t i o n s \ C o l u m n s \ C o u n t r y Z i p & g t ; \ P K < / K e y > < / a : K e y > < a : V a l u e   i : t y p e = " D i a g r a m D i s p l a y L i n k E n d p o i n t V i e w S t a t e " > < H e i g h t > 1 6 < / H e i g h t > < L a b e l L o c a t i o n   x m l n s : b = " h t t p : / / s c h e m a s . d a t a c o n t r a c t . o r g / 2 0 0 4 / 0 7 / S y s t e m . W i n d o w s " > < b : _ x > 9 7 3 . 7 1 1 4 3 1 7 0 2 9 9 7 2 9 < / b : _ x > < b : _ y > 4 0 7 . 6 2 2 7 3 4 0 0 0 0 0 0 0 4 < / b : _ y > < / L a b e l L o c a t i o n > < L o c a t i o n   x m l n s : b = " h t t p : / / s c h e m a s . d a t a c o n t r a c t . o r g / 2 0 0 4 / 0 7 / S y s t e m . W i n d o w s " > < b : _ x > 9 8 9 . 7 1 1 4 3 1 7 0 2 9 9 7 2 9 < / b : _ x > < b : _ y > 4 1 5 . 6 2 2 7 3 4 0 0 0 0 0 0 0 4 < / b : _ y > < / L o c a t i o n > < S h a p e R o t a t e A n g l e > 1 8 0 < / S h a p e R o t a t e A n g l e > < W i d t h > 1 6 < / W i d t h > < / a : V a l u e > < / a : K e y V a l u e O f D i a g r a m O b j e c t K e y a n y T y p e z b w N T n L X > < a : K e y V a l u e O f D i a g r a m O b j e c t K e y a n y T y p e z b w N T n L X > < a : K e y > < K e y > R e l a t i o n s h i p s \ & l t ; T a b l e s \ S a l e s \ C o l u m n s \ C o u n t r y Z i p & g t ; - & l t ; T a b l e s \ L o c a t i o n s \ C o l u m n s \ C o u n t r y Z i p & g t ; \ C r o s s F i l t e r < / K e y > < / a : K e y > < a : V a l u e   i : t y p e = " D i a g r a m D i s p l a y L i n k C r o s s F i l t e r V i e w S t a t e " > < P o i n t s   x m l n s : b = " h t t p : / / s c h e m a s . d a t a c o n t r a c t . o r g / 2 0 0 4 / 0 7 / S y s t e m . W i n d o w s " > < b : P o i n t > < b : _ x > 7 6 7 . 8 0 7 6 2 1 0 0 0 0 0 0 1 5 < / b : _ x > < b : _ y > 4 7 3 . 2 4 6 1 6 5 5 6 1 1 1 4 < / b : _ y > < / b : P o i n t > < b : P o i n t > < b : _ x > 7 6 7 . 8 0 7 6 2 1 < / b : _ x > < b : _ y > 4 1 7 . 6 2 2 7 3 4 < / b : _ y > < / b : P o i n t > < b : P o i n t > < b : _ x > 7 6 9 . 8 0 7 6 2 1 < / b : _ x > < b : _ y > 4 1 5 . 6 2 2 7 3 4 < / b : _ y > < / b : P o i n t > < b : P o i n t > < b : _ x > 9 7 3 . 7 1 1 4 3 1 7 0 2 9 9 7 2 9 < / b : _ x > < b : _ y > 4 1 5 . 6 2 2 7 3 4 0 0 0 0 0 0 0 4 < / b : _ y > < / b : P o i n t > < / P o i n t s > < / a : V a l u e > < / a : K e y V a l u e O f D i a g r a m O b j e c t K e y a n y T y p e z b w N T n L X > < / V i e w S t a t e s > < / D i a g r a m M a n a g e r . S e r i a l i z a b l e D i a g r a m > < D i a g r a m M a n a g e r . S e r i a l i z a b l e D i a g r a m > < A d a p t e r   i : t y p e = " M e a s u r e D i a g r a m S a n d b o x A d a p t e r " > < T a b l e N a m e > M a n u f a c t u r e r 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 M a n u f a c t u r e r 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 C o l u m n s \ M a n u f a c t u r e r I D < / K e y > < / D i a g r a m O b j e c t K e y > < D i a g r a m O b j e c t K e y > < K e y > C o l u m n s \ M a n u f a c t u r e r 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 C o l u m n s \ M a n u f a c t u r e r I D < / K e y > < / a : K e y > < a : V a l u e   i : t y p e = " M e a s u r e G r i d N o d e V i e w S t a t e " > < L a y e d O u t > t r u e < / L a y e d O u t > < / a : V a l u e > < / a : K e y V a l u e O f D i a g r a m O b j e c t K e y a n y T y p e z b w N T n L X > < a : K e y V a l u e O f D i a g r a m O b j e c t K e y a n y T y p e z b w N T n L X > < a : K e y > < K e y > C o l u m n s \ M a n u f a c t u r e r < / K e y > < / a : K e y > < a : V a l u e   i : t y p e = " M e a s u r e G r i d N o d e V i e w S t a t e " > < C o l u m n > 1 < / 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 U n i t s < / K e y > < / D i a g r a m O b j e c t K e y > < D i a g r a m O b j e c t K e y > < K e y > M e a s u r e s \ T o t a l   U n i t s \ T a g I n f o \ F o r m u l a < / K e y > < / D i a g r a m O b j e c t K e y > < D i a g r a m O b j e c t K e y > < K e y > M e a s u r e s \ T o t a l   U n i t s \ T a g I n f o \ V a l u e < / K e y > < / D i a g r a m O b j e c t K e y > < D i a g r a m O b j e c t K e y > < K e y > M e a s u r e s \ Y T D   T o t a l   U n i t s < / K e y > < / D i a g r a m O b j e c t K e y > < D i a g r a m O b j e c t K e y > < K e y > M e a s u r e s \ Y T D   T o t a l   U n i t s \ T a g I n f o \ F o r m u l a < / K e y > < / D i a g r a m O b j e c t K e y > < D i a g r a m O b j e c t K e y > < K e y > M e a s u r e s \ Y T D   T o t a l   U n i t s \ T a g I n f o \ V a l u e < / K e y > < / D i a g r a m O b j e c t K e y > < D i a g r a m O b j e c t K e y > < K e y > M e a s u r e s \ L Y   Y T D   T o t a l   U n i t s < / K e y > < / D i a g r a m O b j e c t K e y > < D i a g r a m O b j e c t K e y > < K e y > M e a s u r e s \ L Y   Y T D   T o t a l   U n i t s \ T a g I n f o \ F o r m u l a < / K e y > < / D i a g r a m O b j e c t K e y > < D i a g r a m O b j e c t K e y > < K e y > M e a s u r e s \ L Y   Y T D   T o t a l   U n i t s \ T a g I n f o \ V a l u e < / K e y > < / D i a g r a m O b j e c t K e y > < D i a g r a m O b j e c t K e y > < K e y > M e a s u r e s \ Y T D   T o t a l   U n i t s   V a r < / K e y > < / D i a g r a m O b j e c t K e y > < D i a g r a m O b j e c t K e y > < K e y > M e a s u r e s \ Y T D   T o t a l   U n i t s   V a r \ T a g I n f o \ F o r m u l a < / K e y > < / D i a g r a m O b j e c t K e y > < D i a g r a m O b j e c t K e y > < K e y > M e a s u r e s \ Y T D   T o t a l   U n i t s   V a r \ T a g I n f o \ V a l u e < / K e y > < / D i a g r a m O b j e c t K e y > < D i a g r a m O b j e c t K e y > < K e y > M e a s u r e s \ Y T D   T o t a l   U n i t s   V a r   % < / K e y > < / D i a g r a m O b j e c t K e y > < D i a g r a m O b j e c t K e y > < K e y > M e a s u r e s \ Y T D   T o t a l   U n i t s   V a r   % \ T a g I n f o \ F o r m u l a < / K e y > < / D i a g r a m O b j e c t K e y > < D i a g r a m O b j e c t K e y > < K e y > M e a s u r e s \ Y T D   T o t a l   U n i t s   V a r   % \ T a g I n f o \ V a l u e < / K e y > < / D i a g r a m O b j e c t K e y > < D i a g r a m O b j e c t K e y > < K e y > M e a s u r e s \ T o t a l   S a l e s < / K e y > < / D i a g r a m O b j e c t K e y > < D i a g r a m O b j e c t K e y > < K e y > M e a s u r e s \ T o t a l   S a l e s \ T a g I n f o \ F o r m u l a < / K e y > < / D i a g r a m O b j e c t K e y > < D i a g r a m O b j e c t K e y > < K e y > M e a s u r e s \ T o t a l   S a l e s \ T a g I n f o \ V a l u e < / K e y > < / D i a g r a m O b j e c t K e y > < D i a g r a m O b j e c t K e y > < K e y > M e a s u r e s \ Y T D   S a l e s < / K e y > < / D i a g r a m O b j e c t K e y > < D i a g r a m O b j e c t K e y > < K e y > M e a s u r e s \ Y T D   S a l e s \ T a g I n f o \ F o r m u l a < / K e y > < / D i a g r a m O b j e c t K e y > < D i a g r a m O b j e c t K e y > < K e y > M e a s u r e s \ Y T D   S a l e s \ T a g I n f o \ V a l u e < / K e y > < / D i a g r a m O b j e c t K e y > < D i a g r a m O b j e c t K e y > < K e y > M e a s u r e s \ L Y   Y T D   S a l e s < / K e y > < / D i a g r a m O b j e c t K e y > < D i a g r a m O b j e c t K e y > < K e y > M e a s u r e s \ L Y   Y T D   S a l e s \ T a g I n f o \ F o r m u l a < / K e y > < / D i a g r a m O b j e c t K e y > < D i a g r a m O b j e c t K e y > < K e y > M e a s u r e s \ L Y   Y T D   S a l e s \ T a g I n f o \ V a l u e < / K e y > < / D i a g r a m O b j e c t K e y > < D i a g r a m O b j e c t K e y > < K e y > M e a s u r e s \ Y T D   S a l e s   V a r < / K e y > < / D i a g r a m O b j e c t K e y > < D i a g r a m O b j e c t K e y > < K e y > M e a s u r e s \ Y T D   S a l e s   V a r \ T a g I n f o \ F o r m u l a < / K e y > < / D i a g r a m O b j e c t K e y > < D i a g r a m O b j e c t K e y > < K e y > M e a s u r e s \ Y T D   S a l e s   V a r \ T a g I n f o \ V a l u e < / K e y > < / D i a g r a m O b j e c t K e y > < D i a g r a m O b j e c t K e y > < K e y > M e a s u r e s \ Y T D   S a l e s   V a r   % < / K e y > < / D i a g r a m O b j e c t K e y > < D i a g r a m O b j e c t K e y > < K e y > M e a s u r e s \ Y T D   S a l e s   V a r   % \ T a g I n f o \ F o r m u l a < / K e y > < / D i a g r a m O b j e c t K e y > < D i a g r a m O b j e c t K e y > < K e y > M e a s u r e s \ Y T D   S a l e s   V a r   % \ T a g I n f o \ V a l u e < / K e y > < / D i a g r a m O b j e c t K e y > < D i a g r a m O b j e c t K e y > < K e y > M e a s u r e s \ T o t a l   V a n A r s d e l   U n i t s < / K e y > < / D i a g r a m O b j e c t K e y > < D i a g r a m O b j e c t K e y > < K e y > M e a s u r e s \ T o t a l   V a n A r s d e l   U n i t s \ T a g I n f o \ F o r m u l a < / K e y > < / D i a g r a m O b j e c t K e y > < D i a g r a m O b j e c t K e y > < K e y > M e a s u r e s \ T o t a l   V a n A r s d e l   U n i t s \ T a g I n f o \ V a l u e < / K e y > < / D i a g r a m O b j e c t K e y > < D i a g r a m O b j e c t K e y > < K e y > M e a s u r e s \ %   U n i t s   M a r k e t   S h a r e < / K e y > < / D i a g r a m O b j e c t K e y > < D i a g r a m O b j e c t K e y > < K e y > M e a s u r e s \ %   U n i t s   M a r k e t   S h a r e \ T a g I n f o \ F o r m u l a < / K e y > < / D i a g r a m O b j e c t K e y > < D i a g r a m O b j e c t K e y > < K e y > M e a s u r e s \ %   U n i t s   M a r k e t   S h a r e \ T a g I n f o \ V a l u e < / K e y > < / D i a g r a m O b j e c t K e y > < D i a g r a m O b j e c t K e y > < K e y > M e a s u r e s \ T o t a l   V a n A r s d e l   S a l e s < / K e y > < / D i a g r a m O b j e c t K e y > < D i a g r a m O b j e c t K e y > < K e y > M e a s u r e s \ T o t a l   V a n A r s d e l   S a l e s \ T a g I n f o \ F o r m u l a < / K e y > < / D i a g r a m O b j e c t K e y > < D i a g r a m O b j e c t K e y > < K e y > M e a s u r e s \ T o t a l   V a n A r s d e l   S a l e s \ T a g I n f o \ V a l u e < / K e y > < / D i a g r a m O b j e c t K e y > < D i a g r a m O b j e c t K e y > < K e y > M e a s u r e s \ %   S a l e s   M a r k e t   S h a r e < / K e y > < / D i a g r a m O b j e c t K e y > < D i a g r a m O b j e c t K e y > < K e y > M e a s u r e s \ %   S a l e s   M a r k e t   S h a r e \ T a g I n f o \ F o r m u l a < / K e y > < / D i a g r a m O b j e c t K e y > < D i a g r a m O b j e c t K e y > < K e y > M e a s u r e s \ %   S a l e s   M a r k e t   S h a r e \ T a g I n f o \ V a l u e < / K e y > < / D i a g r a m O b j e c t K e y > < D i a g r a m O b j e c t K e y > < K e y > M e a s u r e s \ T o t a l L o c a t i o n s < / K e y > < / D i a g r a m O b j e c t K e y > < D i a g r a m O b j e c t K e y > < K e y > M e a s u r e s \ T o t a l L o c a t i o n s \ T a g I n f o \ F o r m u l a < / K e y > < / D i a g r a m O b j e c t K e y > < D i a g r a m O b j e c t K e y > < K e y > M e a s u r e s \ T o t a l L o c a t i o n s \ T a g I n f o \ V a l u e < / K e y > < / D i a g r a m O b j e c t K e y > < D i a g r a m O b j e c t K e y > < K e y > M e a s u r e s \ N e w L o c a t i o n s < / K e y > < / D i a g r a m O b j e c t K e y > < D i a g r a m O b j e c t K e y > < K e y > M e a s u r e s \ N e w L o c a t i o n s \ T a g I n f o \ F o r m u l a < / K e y > < / D i a g r a m O b j e c t K e y > < D i a g r a m O b j e c t K e y > < K e y > M e a s u r e s \ N e w L o c a t i o n s \ T a g I n f o \ V a l u e < / K e y > < / D i a g r a m O b j e c t K e y > < D i a g r a m O b j e c t K e y > < K e y > M e a s u r e s \ L Y   T o t a l   U n i t s < / K e y > < / D i a g r a m O b j e c t K e y > < D i a g r a m O b j e c t K e y > < K e y > M e a s u r e s \ L Y   T o t a l   U n i t s \ T a g I n f o \ F o r m u l a < / K e y > < / D i a g r a m O b j e c t K e y > < D i a g r a m O b j e c t K e y > < K e y > M e a s u r e s \ L Y   T o t a l   U n i t s \ T a g I n f o \ V a l u e < / K e y > < / D i a g r a m O b j e c t K e y > < D i a g r a m O b j e c t K e y > < K e y > M e a s u r e s \ L Y   S a l e s < / K e y > < / D i a g r a m O b j e c t K e y > < D i a g r a m O b j e c t K e y > < K e y > M e a s u r e s \ L Y   S a l e s \ T a g I n f o \ F o r m u l a < / K e y > < / D i a g r a m O b j e c t K e y > < D i a g r a m O b j e c t K e y > < K e y > M e a s u r e s \ L Y   S a l e s \ T a g I n f o \ V a l u e < / K e y > < / D i a g r a m O b j e c t K e y > < D i a g r a m O b j e c t K e y > < K e y > M e a s u r e s \ T o t a l   U n i t s   V a r < / K e y > < / D i a g r a m O b j e c t K e y > < D i a g r a m O b j e c t K e y > < K e y > M e a s u r e s \ T o t a l   U n i t s   V a r \ T a g I n f o \ F o r m u l a < / K e y > < / D i a g r a m O b j e c t K e y > < D i a g r a m O b j e c t K e y > < K e y > M e a s u r e s \ T o t a l   U n i t s   V a r \ T a g I n f o \ V a l u e < / K e y > < / D i a g r a m O b j e c t K e y > < D i a g r a m O b j e c t K e y > < K e y > M e a s u r e s \ T o t a l   U n i t s   V a r   % < / K e y > < / D i a g r a m O b j e c t K e y > < D i a g r a m O b j e c t K e y > < K e y > M e a s u r e s \ T o t a l   U n i t s   V a r   % \ T a g I n f o \ F o r m u l a < / K e y > < / D i a g r a m O b j e c t K e y > < D i a g r a m O b j e c t K e y > < K e y > M e a s u r e s \ T o t a l   U n i t s   V a r   % \ T a g I n f o \ V a l u e < / K e y > < / D i a g r a m O b j e c t K e y > < D i a g r a m O b j e c t K e y > < K e y > M e a s u r e s \ S a l e s   V a r < / K e y > < / D i a g r a m O b j e c t K e y > < D i a g r a m O b j e c t K e y > < K e y > M e a s u r e s \ S a l e s   V a r \ T a g I n f o \ F o r m u l a < / K e y > < / D i a g r a m O b j e c t K e y > < D i a g r a m O b j e c t K e y > < K e y > M e a s u r e s \ S a l e s   V a r \ T a g I n f o \ V a l u e < / K e y > < / D i a g r a m O b j e c t K e y > < D i a g r a m O b j e c t K e y > < K e y > M e a s u r e s \ S a l e s   V a r   % < / K e y > < / D i a g r a m O b j e c t K e y > < D i a g r a m O b j e c t K e y > < K e y > M e a s u r e s \ S a l e s   V a r   % \ T a g I n f o \ F o r m u l a < / K e y > < / D i a g r a m O b j e c t K e y > < D i a g r a m O b j e c t K e y > < K e y > M e a s u r e s \ S a l e s   V a r   % \ T a g I n f o \ V a l u e < / K e y > < / D i a g r a m O b j e c t K e y > < D i a g r a m O b j e c t K e y > < K e y > C o l u m n s \ P r o d u c t I D < / K e y > < / D i a g r a m O b j e c t K e y > < D i a g r a m O b j e c t K e y > < K e y > C o l u m n s \ D a t e < / K e y > < / D i a g r a m O b j e c t K e y > < D i a g r a m O b j e c t K e y > < K e y > C o l u m n s \ Z i p < / K e y > < / D i a g r a m O b j e c t K e y > < D i a g r a m O b j e c t K e y > < K e y > C o l u m n s \ U n i t s < / K e y > < / D i a g r a m O b j e c t K e y > < D i a g r a m O b j e c t K e y > < K e y > C o l u m n s \ R e v e n u e < / K e y > < / D i a g r a m O b j e c t K e y > < D i a g r a m O b j e c t K e y > < K e y > C o l u m n s \ C o u n t r y < / K e y > < / D i a g r a m O b j e c t K e y > < D i a g r a m O b j e c t K e y > < K e y > C o l u m n s \ C o u n t r y Z i p 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 U n i t s < / K e y > < / a : K e y > < a : V a l u e   i : t y p e = " M e a s u r e G r i d N o d e V i e w S t a t e " > < L a y e d O u t > t r u e < / L a y e d O u t > < / a : V a l u e > < / a : K e y V a l u e O f D i a g r a m O b j e c t K e y a n y T y p e z b w N T n L X > < a : K e y V a l u e O f D i a g r a m O b j e c t K e y a n y T y p e z b w N T n L X > < a : K e y > < K e y > M e a s u r e s \ T o t a l   U n i t s \ T a g I n f o \ F o r m u l a < / K e y > < / a : K e y > < a : V a l u e   i : t y p e = " M e a s u r e G r i d V i e w S t a t e I D i a g r a m T a g A d d i t i o n a l I n f o " / > < / a : K e y V a l u e O f D i a g r a m O b j e c t K e y a n y T y p e z b w N T n L X > < a : K e y V a l u e O f D i a g r a m O b j e c t K e y a n y T y p e z b w N T n L X > < a : K e y > < K e y > M e a s u r e s \ T o t a l   U n i t s \ T a g I n f o \ V a l u e < / K e y > < / a : K e y > < a : V a l u e   i : t y p e = " M e a s u r e G r i d V i e w S t a t e I D i a g r a m T a g A d d i t i o n a l I n f o " / > < / a : K e y V a l u e O f D i a g r a m O b j e c t K e y a n y T y p e z b w N T n L X > < a : K e y V a l u e O f D i a g r a m O b j e c t K e y a n y T y p e z b w N T n L X > < a : K e y > < K e y > M e a s u r e s \ Y T D   T o t a l   U n i t s < / K e y > < / a : K e y > < a : V a l u e   i : t y p e = " M e a s u r e G r i d N o d e V i e w S t a t e " > < L a y e d O u t > t r u e < / L a y e d O u t > < R o w > 6 < / R o w > < / a : V a l u e > < / a : K e y V a l u e O f D i a g r a m O b j e c t K e y a n y T y p e z b w N T n L X > < a : K e y V a l u e O f D i a g r a m O b j e c t K e y a n y T y p e z b w N T n L X > < a : K e y > < K e y > M e a s u r e s \ Y T D   T o t a l   U n i t s \ T a g I n f o \ F o r m u l a < / K e y > < / a : K e y > < a : V a l u e   i : t y p e = " M e a s u r e G r i d V i e w S t a t e I D i a g r a m T a g A d d i t i o n a l I n f o " / > < / a : K e y V a l u e O f D i a g r a m O b j e c t K e y a n y T y p e z b w N T n L X > < a : K e y V a l u e O f D i a g r a m O b j e c t K e y a n y T y p e z b w N T n L X > < a : K e y > < K e y > M e a s u r e s \ Y T D   T o t a l   U n i t s \ T a g I n f o \ V a l u e < / K e y > < / a : K e y > < a : V a l u e   i : t y p e = " M e a s u r e G r i d V i e w S t a t e I D i a g r a m T a g A d d i t i o n a l I n f o " / > < / a : K e y V a l u e O f D i a g r a m O b j e c t K e y a n y T y p e z b w N T n L X > < a : K e y V a l u e O f D i a g r a m O b j e c t K e y a n y T y p e z b w N T n L X > < a : K e y > < K e y > M e a s u r e s \ L Y   Y T D   T o t a l   U n i t s < / K e y > < / a : K e y > < a : V a l u e   i : t y p e = " M e a s u r e G r i d N o d e V i e w S t a t e " > < L a y e d O u t > t r u e < / L a y e d O u t > < R o w > 7 < / R o w > < / a : V a l u e > < / a : K e y V a l u e O f D i a g r a m O b j e c t K e y a n y T y p e z b w N T n L X > < a : K e y V a l u e O f D i a g r a m O b j e c t K e y a n y T y p e z b w N T n L X > < a : K e y > < K e y > M e a s u r e s \ L Y   Y T D   T o t a l   U n i t s \ T a g I n f o \ F o r m u l a < / K e y > < / a : K e y > < a : V a l u e   i : t y p e = " M e a s u r e G r i d V i e w S t a t e I D i a g r a m T a g A d d i t i o n a l I n f o " / > < / a : K e y V a l u e O f D i a g r a m O b j e c t K e y a n y T y p e z b w N T n L X > < a : K e y V a l u e O f D i a g r a m O b j e c t K e y a n y T y p e z b w N T n L X > < a : K e y > < K e y > M e a s u r e s \ L Y   Y T D   T o t a l   U n i t s \ T a g I n f o \ V a l u e < / K e y > < / a : K e y > < a : V a l u e   i : t y p e = " M e a s u r e G r i d V i e w S t a t e I D i a g r a m T a g A d d i t i o n a l I n f o " / > < / a : K e y V a l u e O f D i a g r a m O b j e c t K e y a n y T y p e z b w N T n L X > < a : K e y V a l u e O f D i a g r a m O b j e c t K e y a n y T y p e z b w N T n L X > < a : K e y > < K e y > M e a s u r e s \ Y T D   T o t a l   U n i t s   V a r < / K e y > < / a : K e y > < a : V a l u e   i : t y p e = " M e a s u r e G r i d N o d e V i e w S t a t e " > < L a y e d O u t > t r u e < / L a y e d O u t > < R o w > 8 < / R o w > < / a : V a l u e > < / a : K e y V a l u e O f D i a g r a m O b j e c t K e y a n y T y p e z b w N T n L X > < a : K e y V a l u e O f D i a g r a m O b j e c t K e y a n y T y p e z b w N T n L X > < a : K e y > < K e y > M e a s u r e s \ Y T D   T o t a l   U n i t s   V a r \ T a g I n f o \ F o r m u l a < / K e y > < / a : K e y > < a : V a l u e   i : t y p e = " M e a s u r e G r i d V i e w S t a t e I D i a g r a m T a g A d d i t i o n a l I n f o " / > < / a : K e y V a l u e O f D i a g r a m O b j e c t K e y a n y T y p e z b w N T n L X > < a : K e y V a l u e O f D i a g r a m O b j e c t K e y a n y T y p e z b w N T n L X > < a : K e y > < K e y > M e a s u r e s \ Y T D   T o t a l   U n i t s   V a r \ T a g I n f o \ V a l u e < / K e y > < / a : K e y > < a : V a l u e   i : t y p e = " M e a s u r e G r i d V i e w S t a t e I D i a g r a m T a g A d d i t i o n a l I n f o " / > < / a : K e y V a l u e O f D i a g r a m O b j e c t K e y a n y T y p e z b w N T n L X > < a : K e y V a l u e O f D i a g r a m O b j e c t K e y a n y T y p e z b w N T n L X > < a : K e y > < K e y > M e a s u r e s \ Y T D   T o t a l   U n i t s   V a r   % < / K e y > < / a : K e y > < a : V a l u e   i : t y p e = " M e a s u r e G r i d N o d e V i e w S t a t e " > < L a y e d O u t > t r u e < / L a y e d O u t > < R o w > 9 < / R o w > < / a : V a l u e > < / a : K e y V a l u e O f D i a g r a m O b j e c t K e y a n y T y p e z b w N T n L X > < a : K e y V a l u e O f D i a g r a m O b j e c t K e y a n y T y p e z b w N T n L X > < a : K e y > < K e y > M e a s u r e s \ Y T D   T o t a l   U n i t s   V a r   % \ T a g I n f o \ F o r m u l a < / K e y > < / a : K e y > < a : V a l u e   i : t y p e = " M e a s u r e G r i d V i e w S t a t e I D i a g r a m T a g A d d i t i o n a l I n f o " / > < / a : K e y V a l u e O f D i a g r a m O b j e c t K e y a n y T y p e z b w N T n L X > < a : K e y V a l u e O f D i a g r a m O b j e c t K e y a n y T y p e z b w N T n L X > < a : K e y > < K e y > M e a s u r e s \ Y T D   T o t a l   U n i t s   V a r   % \ T a g I n f o \ V a l u e < / K e y > < / a : K e y > < a : V a l u e   i : t y p e = " M e a s u r e G r i d V i e w S t a t e I D i a g r a m T a g A d d i t i o n a l I n f o " / > < / a : K e y V a l u e O f D i a g r a m O b j e c t K e y a n y T y p e z b w N T n L X > < a : K e y V a l u e O f D i a g r a m O b j e c t K e y a n y T y p e z b w N T n L X > < a : K e y > < K e y > M e a s u r e s \ T o t a l   S a l e s < / K e y > < / a : K e y > < a : V a l u e   i : t y p e = " M e a s u r e G r i d N o d e V i e w S t a t e " > < C o l u m n > 1 < / C o l u m n > < 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 M e a s u r e s \ Y T D   S a l e s < / K e y > < / a : K e y > < a : V a l u e   i : t y p e = " M e a s u r e G r i d N o d e V i e w S t a t e " > < C o l u m n > 1 < / C o l u m n > < L a y e d O u t > t r u e < / L a y e d O u t > < R o w > 6 < / R o w > < / a : V a l u e > < / a : K e y V a l u e O f D i a g r a m O b j e c t K e y a n y T y p e z b w N T n L X > < a : K e y V a l u e O f D i a g r a m O b j e c t K e y a n y T y p e z b w N T n L X > < a : K e y > < K e y > M e a s u r e s \ Y T D   S a l e s \ T a g I n f o \ F o r m u l a < / K e y > < / a : K e y > < a : V a l u e   i : t y p e = " M e a s u r e G r i d V i e w S t a t e I D i a g r a m T a g A d d i t i o n a l I n f o " / > < / a : K e y V a l u e O f D i a g r a m O b j e c t K e y a n y T y p e z b w N T n L X > < a : K e y V a l u e O f D i a g r a m O b j e c t K e y a n y T y p e z b w N T n L X > < a : K e y > < K e y > M e a s u r e s \ Y T D   S a l e s \ T a g I n f o \ V a l u e < / K e y > < / a : K e y > < a : V a l u e   i : t y p e = " M e a s u r e G r i d V i e w S t a t e I D i a g r a m T a g A d d i t i o n a l I n f o " / > < / a : K e y V a l u e O f D i a g r a m O b j e c t K e y a n y T y p e z b w N T n L X > < a : K e y V a l u e O f D i a g r a m O b j e c t K e y a n y T y p e z b w N T n L X > < a : K e y > < K e y > M e a s u r e s \ L Y   Y T D   S a l e s < / K e y > < / a : K e y > < a : V a l u e   i : t y p e = " M e a s u r e G r i d N o d e V i e w S t a t e " > < C o l u m n > 1 < / C o l u m n > < L a y e d O u t > t r u e < / L a y e d O u t > < R o w > 7 < / R o w > < / a : V a l u e > < / a : K e y V a l u e O f D i a g r a m O b j e c t K e y a n y T y p e z b w N T n L X > < a : K e y V a l u e O f D i a g r a m O b j e c t K e y a n y T y p e z b w N T n L X > < a : K e y > < K e y > M e a s u r e s \ L Y   Y T D   S a l e s \ T a g I n f o \ F o r m u l a < / K e y > < / a : K e y > < a : V a l u e   i : t y p e = " M e a s u r e G r i d V i e w S t a t e I D i a g r a m T a g A d d i t i o n a l I n f o " / > < / a : K e y V a l u e O f D i a g r a m O b j e c t K e y a n y T y p e z b w N T n L X > < a : K e y V a l u e O f D i a g r a m O b j e c t K e y a n y T y p e z b w N T n L X > < a : K e y > < K e y > M e a s u r e s \ L Y   Y T D   S a l e s \ T a g I n f o \ V a l u e < / K e y > < / a : K e y > < a : V a l u e   i : t y p e = " M e a s u r e G r i d V i e w S t a t e I D i a g r a m T a g A d d i t i o n a l I n f o " / > < / a : K e y V a l u e O f D i a g r a m O b j e c t K e y a n y T y p e z b w N T n L X > < a : K e y V a l u e O f D i a g r a m O b j e c t K e y a n y T y p e z b w N T n L X > < a : K e y > < K e y > M e a s u r e s \ Y T D   S a l e s   V a r < / K e y > < / a : K e y > < a : V a l u e   i : t y p e = " M e a s u r e G r i d N o d e V i e w S t a t e " > < C o l u m n > 1 < / C o l u m n > < L a y e d O u t > t r u e < / L a y e d O u t > < R o w > 8 < / R o w > < / a : V a l u e > < / a : K e y V a l u e O f D i a g r a m O b j e c t K e y a n y T y p e z b w N T n L X > < a : K e y V a l u e O f D i a g r a m O b j e c t K e y a n y T y p e z b w N T n L X > < a : K e y > < K e y > M e a s u r e s \ Y T D   S a l e s   V a r \ T a g I n f o \ F o r m u l a < / K e y > < / a : K e y > < a : V a l u e   i : t y p e = " M e a s u r e G r i d V i e w S t a t e I D i a g r a m T a g A d d i t i o n a l I n f o " / > < / a : K e y V a l u e O f D i a g r a m O b j e c t K e y a n y T y p e z b w N T n L X > < a : K e y V a l u e O f D i a g r a m O b j e c t K e y a n y T y p e z b w N T n L X > < a : K e y > < K e y > M e a s u r e s \ Y T D   S a l e s   V a r \ T a g I n f o \ V a l u e < / K e y > < / a : K e y > < a : V a l u e   i : t y p e = " M e a s u r e G r i d V i e w S t a t e I D i a g r a m T a g A d d i t i o n a l I n f o " / > < / a : K e y V a l u e O f D i a g r a m O b j e c t K e y a n y T y p e z b w N T n L X > < a : K e y V a l u e O f D i a g r a m O b j e c t K e y a n y T y p e z b w N T n L X > < a : K e y > < K e y > M e a s u r e s \ Y T D   S a l e s   V a r   % < / K e y > < / a : K e y > < a : V a l u e   i : t y p e = " M e a s u r e G r i d N o d e V i e w S t a t e " > < C o l u m n > 1 < / C o l u m n > < L a y e d O u t > t r u e < / L a y e d O u t > < R o w > 9 < / R o w > < / a : V a l u e > < / a : K e y V a l u e O f D i a g r a m O b j e c t K e y a n y T y p e z b w N T n L X > < a : K e y V a l u e O f D i a g r a m O b j e c t K e y a n y T y p e z b w N T n L X > < a : K e y > < K e y > M e a s u r e s \ Y T D   S a l e s   V a r   % \ T a g I n f o \ F o r m u l a < / K e y > < / a : K e y > < a : V a l u e   i : t y p e = " M e a s u r e G r i d V i e w S t a t e I D i a g r a m T a g A d d i t i o n a l I n f o " / > < / a : K e y V a l u e O f D i a g r a m O b j e c t K e y a n y T y p e z b w N T n L X > < a : K e y V a l u e O f D i a g r a m O b j e c t K e y a n y T y p e z b w N T n L X > < a : K e y > < K e y > M e a s u r e s \ Y T D   S a l e s   V a r   % \ T a g I n f o \ V a l u e < / K e y > < / a : K e y > < a : V a l u e   i : t y p e = " M e a s u r e G r i d V i e w S t a t e I D i a g r a m T a g A d d i t i o n a l I n f o " / > < / a : K e y V a l u e O f D i a g r a m O b j e c t K e y a n y T y p e z b w N T n L X > < a : K e y V a l u e O f D i a g r a m O b j e c t K e y a n y T y p e z b w N T n L X > < a : K e y > < K e y > M e a s u r e s \ T o t a l   V a n A r s d e l   U n i t s < / K e y > < / a : K e y > < a : V a l u e   i : t y p e = " M e a s u r e G r i d N o d e V i e w S t a t e " > < L a y e d O u t > t r u e < / L a y e d O u t > < R o w > 1 2 < / R o w > < / a : V a l u e > < / a : K e y V a l u e O f D i a g r a m O b j e c t K e y a n y T y p e z b w N T n L X > < a : K e y V a l u e O f D i a g r a m O b j e c t K e y a n y T y p e z b w N T n L X > < a : K e y > < K e y > M e a s u r e s \ T o t a l   V a n A r s d e l   U n i t s \ T a g I n f o \ F o r m u l a < / K e y > < / a : K e y > < a : V a l u e   i : t y p e = " M e a s u r e G r i d V i e w S t a t e I D i a g r a m T a g A d d i t i o n a l I n f o " / > < / a : K e y V a l u e O f D i a g r a m O b j e c t K e y a n y T y p e z b w N T n L X > < a : K e y V a l u e O f D i a g r a m O b j e c t K e y a n y T y p e z b w N T n L X > < a : K e y > < K e y > M e a s u r e s \ T o t a l   V a n A r s d e l   U n i t s \ T a g I n f o \ V a l u e < / K e y > < / a : K e y > < a : V a l u e   i : t y p e = " M e a s u r e G r i d V i e w S t a t e I D i a g r a m T a g A d d i t i o n a l I n f o " / > < / a : K e y V a l u e O f D i a g r a m O b j e c t K e y a n y T y p e z b w N T n L X > < a : K e y V a l u e O f D i a g r a m O b j e c t K e y a n y T y p e z b w N T n L X > < a : K e y > < K e y > M e a s u r e s \ %   U n i t s   M a r k e t   S h a r e < / K e y > < / a : K e y > < a : V a l u e   i : t y p e = " M e a s u r e G r i d N o d e V i e w S t a t e " > < L a y e d O u t > t r u e < / L a y e d O u t > < R o w > 1 3 < / R o w > < / a : V a l u e > < / a : K e y V a l u e O f D i a g r a m O b j e c t K e y a n y T y p e z b w N T n L X > < a : K e y V a l u e O f D i a g r a m O b j e c t K e y a n y T y p e z b w N T n L X > < a : K e y > < K e y > M e a s u r e s \ %   U n i t s   M a r k e t   S h a r e \ T a g I n f o \ F o r m u l a < / K e y > < / a : K e y > < a : V a l u e   i : t y p e = " M e a s u r e G r i d V i e w S t a t e I D i a g r a m T a g A d d i t i o n a l I n f o " / > < / a : K e y V a l u e O f D i a g r a m O b j e c t K e y a n y T y p e z b w N T n L X > < a : K e y V a l u e O f D i a g r a m O b j e c t K e y a n y T y p e z b w N T n L X > < a : K e y > < K e y > M e a s u r e s \ %   U n i t s   M a r k e t   S h a r e \ T a g I n f o \ V a l u e < / K e y > < / a : K e y > < a : V a l u e   i : t y p e = " M e a s u r e G r i d V i e w S t a t e I D i a g r a m T a g A d d i t i o n a l I n f o " / > < / a : K e y V a l u e O f D i a g r a m O b j e c t K e y a n y T y p e z b w N T n L X > < a : K e y V a l u e O f D i a g r a m O b j e c t K e y a n y T y p e z b w N T n L X > < a : K e y > < K e y > M e a s u r e s \ T o t a l   V a n A r s d e l   S a l e s < / K e y > < / a : K e y > < a : V a l u e   i : t y p e = " M e a s u r e G r i d N o d e V i e w S t a t e " > < C o l u m n > 1 < / C o l u m n > < L a y e d O u t > t r u e < / L a y e d O u t > < R o w > 1 2 < / R o w > < / a : V a l u e > < / a : K e y V a l u e O f D i a g r a m O b j e c t K e y a n y T y p e z b w N T n L X > < a : K e y V a l u e O f D i a g r a m O b j e c t K e y a n y T y p e z b w N T n L X > < a : K e y > < K e y > M e a s u r e s \ T o t a l   V a n A r s d e l   S a l e s \ T a g I n f o \ F o r m u l a < / K e y > < / a : K e y > < a : V a l u e   i : t y p e = " M e a s u r e G r i d V i e w S t a t e I D i a g r a m T a g A d d i t i o n a l I n f o " / > < / a : K e y V a l u e O f D i a g r a m O b j e c t K e y a n y T y p e z b w N T n L X > < a : K e y V a l u e O f D i a g r a m O b j e c t K e y a n y T y p e z b w N T n L X > < a : K e y > < K e y > M e a s u r e s \ T o t a l   V a n A r s d e l   S a l e s \ T a g I n f o \ V a l u e < / K e y > < / a : K e y > < a : V a l u e   i : t y p e = " M e a s u r e G r i d V i e w S t a t e I D i a g r a m T a g A d d i t i o n a l I n f o " / > < / a : K e y V a l u e O f D i a g r a m O b j e c t K e y a n y T y p e z b w N T n L X > < a : K e y V a l u e O f D i a g r a m O b j e c t K e y a n y T y p e z b w N T n L X > < a : K e y > < K e y > M e a s u r e s \ %   S a l e s   M a r k e t   S h a r e < / K e y > < / a : K e y > < a : V a l u e   i : t y p e = " M e a s u r e G r i d N o d e V i e w S t a t e " > < C o l u m n > 1 < / C o l u m n > < L a y e d O u t > t r u e < / L a y e d O u t > < R o w > 1 3 < / R o w > < / a : V a l u e > < / a : K e y V a l u e O f D i a g r a m O b j e c t K e y a n y T y p e z b w N T n L X > < a : K e y V a l u e O f D i a g r a m O b j e c t K e y a n y T y p e z b w N T n L X > < a : K e y > < K e y > M e a s u r e s \ %   S a l e s   M a r k e t   S h a r e \ T a g I n f o \ F o r m u l a < / K e y > < / a : K e y > < a : V a l u e   i : t y p e = " M e a s u r e G r i d V i e w S t a t e I D i a g r a m T a g A d d i t i o n a l I n f o " / > < / a : K e y V a l u e O f D i a g r a m O b j e c t K e y a n y T y p e z b w N T n L X > < a : K e y V a l u e O f D i a g r a m O b j e c t K e y a n y T y p e z b w N T n L X > < a : K e y > < K e y > M e a s u r e s \ %   S a l e s   M a r k e t   S h a r e \ T a g I n f o \ V a l u e < / K e y > < / a : K e y > < a : V a l u e   i : t y p e = " M e a s u r e G r i d V i e w S t a t e I D i a g r a m T a g A d d i t i o n a l I n f o " / > < / a : K e y V a l u e O f D i a g r a m O b j e c t K e y a n y T y p e z b w N T n L X > < a : K e y V a l u e O f D i a g r a m O b j e c t K e y a n y T y p e z b w N T n L X > < a : K e y > < K e y > M e a s u r e s \ T o t a l L o c a t i o n s < / K e y > < / a : K e y > < a : V a l u e   i : t y p e = " M e a s u r e G r i d N o d e V i e w S t a t e " > < C o l u m n > 2 < / C o l u m n > < L a y e d O u t > t r u e < / L a y e d O u t > < / a : V a l u e > < / a : K e y V a l u e O f D i a g r a m O b j e c t K e y a n y T y p e z b w N T n L X > < a : K e y V a l u e O f D i a g r a m O b j e c t K e y a n y T y p e z b w N T n L X > < a : K e y > < K e y > M e a s u r e s \ T o t a l L o c a t i o n s \ T a g I n f o \ F o r m u l a < / K e y > < / a : K e y > < a : V a l u e   i : t y p e = " M e a s u r e G r i d V i e w S t a t e I D i a g r a m T a g A d d i t i o n a l I n f o " / > < / a : K e y V a l u e O f D i a g r a m O b j e c t K e y a n y T y p e z b w N T n L X > < a : K e y V a l u e O f D i a g r a m O b j e c t K e y a n y T y p e z b w N T n L X > < a : K e y > < K e y > M e a s u r e s \ T o t a l L o c a t i o n s \ T a g I n f o \ V a l u e < / K e y > < / a : K e y > < a : V a l u e   i : t y p e = " M e a s u r e G r i d V i e w S t a t e I D i a g r a m T a g A d d i t i o n a l I n f o " / > < / a : K e y V a l u e O f D i a g r a m O b j e c t K e y a n y T y p e z b w N T n L X > < a : K e y V a l u e O f D i a g r a m O b j e c t K e y a n y T y p e z b w N T n L X > < a : K e y > < K e y > M e a s u r e s \ N e w L o c a t i o n s < / K e y > < / a : K e y > < a : V a l u e   i : t y p e = " M e a s u r e G r i d N o d e V i e w S t a t e " > < C o l u m n > 2 < / C o l u m n > < L a y e d O u t > t r u e < / L a y e d O u t > < R o w > 1 < / R o w > < / a : V a l u e > < / a : K e y V a l u e O f D i a g r a m O b j e c t K e y a n y T y p e z b w N T n L X > < a : K e y V a l u e O f D i a g r a m O b j e c t K e y a n y T y p e z b w N T n L X > < a : K e y > < K e y > M e a s u r e s \ N e w L o c a t i o n s \ T a g I n f o \ F o r m u l a < / K e y > < / a : K e y > < a : V a l u e   i : t y p e = " M e a s u r e G r i d V i e w S t a t e I D i a g r a m T a g A d d i t i o n a l I n f o " / > < / a : K e y V a l u e O f D i a g r a m O b j e c t K e y a n y T y p e z b w N T n L X > < a : K e y V a l u e O f D i a g r a m O b j e c t K e y a n y T y p e z b w N T n L X > < a : K e y > < K e y > M e a s u r e s \ N e w L o c a t i o n s \ T a g I n f o \ V a l u e < / K e y > < / a : K e y > < a : V a l u e   i : t y p e = " M e a s u r e G r i d V i e w S t a t e I D i a g r a m T a g A d d i t i o n a l I n f o " / > < / a : K e y V a l u e O f D i a g r a m O b j e c t K e y a n y T y p e z b w N T n L X > < a : K e y V a l u e O f D i a g r a m O b j e c t K e y a n y T y p e z b w N T n L X > < a : K e y > < K e y > M e a s u r e s \ L Y   T o t a l   U n i t s < / K e y > < / a : K e y > < a : V a l u e   i : t y p e = " M e a s u r e G r i d N o d e V i e w S t a t e " > < L a y e d O u t > t r u e < / L a y e d O u t > < R o w > 1 < / R o w > < / a : V a l u e > < / a : K e y V a l u e O f D i a g r a m O b j e c t K e y a n y T y p e z b w N T n L X > < a : K e y V a l u e O f D i a g r a m O b j e c t K e y a n y T y p e z b w N T n L X > < a : K e y > < K e y > M e a s u r e s \ L Y   T o t a l   U n i t s \ T a g I n f o \ F o r m u l a < / K e y > < / a : K e y > < a : V a l u e   i : t y p e = " M e a s u r e G r i d V i e w S t a t e I D i a g r a m T a g A d d i t i o n a l I n f o " / > < / a : K e y V a l u e O f D i a g r a m O b j e c t K e y a n y T y p e z b w N T n L X > < a : K e y V a l u e O f D i a g r a m O b j e c t K e y a n y T y p e z b w N T n L X > < a : K e y > < K e y > M e a s u r e s \ L Y   T o t a l   U n i t s \ T a g I n f o \ V a l u e < / K e y > < / a : K e y > < a : V a l u e   i : t y p e = " M e a s u r e G r i d V i e w S t a t e I D i a g r a m T a g A d d i t i o n a l I n f o " / > < / a : K e y V a l u e O f D i a g r a m O b j e c t K e y a n y T y p e z b w N T n L X > < a : K e y V a l u e O f D i a g r a m O b j e c t K e y a n y T y p e z b w N T n L X > < a : K e y > < K e y > M e a s u r e s \ L Y   S a l e s < / K e y > < / a : K e y > < a : V a l u e   i : t y p e = " M e a s u r e G r i d N o d e V i e w S t a t e " > < C o l u m n > 1 < / C o l u m n > < L a y e d O u t > t r u e < / L a y e d O u t > < R o w > 1 < / R o w > < / a : V a l u e > < / a : K e y V a l u e O f D i a g r a m O b j e c t K e y a n y T y p e z b w N T n L X > < a : K e y V a l u e O f D i a g r a m O b j e c t K e y a n y T y p e z b w N T n L X > < a : K e y > < K e y > M e a s u r e s \ L Y   S a l e s \ T a g I n f o \ F o r m u l a < / K e y > < / a : K e y > < a : V a l u e   i : t y p e = " M e a s u r e G r i d V i e w S t a t e I D i a g r a m T a g A d d i t i o n a l I n f o " / > < / a : K e y V a l u e O f D i a g r a m O b j e c t K e y a n y T y p e z b w N T n L X > < a : K e y V a l u e O f D i a g r a m O b j e c t K e y a n y T y p e z b w N T n L X > < a : K e y > < K e y > M e a s u r e s \ L Y   S a l e s \ T a g I n f o \ V a l u e < / K e y > < / a : K e y > < a : V a l u e   i : t y p e = " M e a s u r e G r i d V i e w S t a t e I D i a g r a m T a g A d d i t i o n a l I n f o " / > < / a : K e y V a l u e O f D i a g r a m O b j e c t K e y a n y T y p e z b w N T n L X > < a : K e y V a l u e O f D i a g r a m O b j e c t K e y a n y T y p e z b w N T n L X > < a : K e y > < K e y > M e a s u r e s \ T o t a l   U n i t s   V a r < / K e y > < / a : K e y > < a : V a l u e   i : t y p e = " M e a s u r e G r i d N o d e V i e w S t a t e " > < L a y e d O u t > t r u e < / L a y e d O u t > < R o w > 2 < / R o w > < / a : V a l u e > < / a : K e y V a l u e O f D i a g r a m O b j e c t K e y a n y T y p e z b w N T n L X > < a : K e y V a l u e O f D i a g r a m O b j e c t K e y a n y T y p e z b w N T n L X > < a : K e y > < K e y > M e a s u r e s \ T o t a l   U n i t s   V a r \ T a g I n f o \ F o r m u l a < / K e y > < / a : K e y > < a : V a l u e   i : t y p e = " M e a s u r e G r i d V i e w S t a t e I D i a g r a m T a g A d d i t i o n a l I n f o " / > < / a : K e y V a l u e O f D i a g r a m O b j e c t K e y a n y T y p e z b w N T n L X > < a : K e y V a l u e O f D i a g r a m O b j e c t K e y a n y T y p e z b w N T n L X > < a : K e y > < K e y > M e a s u r e s \ T o t a l   U n i t s   V a r \ T a g I n f o \ V a l u e < / K e y > < / a : K e y > < a : V a l u e   i : t y p e = " M e a s u r e G r i d V i e w S t a t e I D i a g r a m T a g A d d i t i o n a l I n f o " / > < / a : K e y V a l u e O f D i a g r a m O b j e c t K e y a n y T y p e z b w N T n L X > < a : K e y V a l u e O f D i a g r a m O b j e c t K e y a n y T y p e z b w N T n L X > < a : K e y > < K e y > M e a s u r e s \ T o t a l   U n i t s   V a r   % < / K e y > < / a : K e y > < a : V a l u e   i : t y p e = " M e a s u r e G r i d N o d e V i e w S t a t e " > < L a y e d O u t > t r u e < / L a y e d O u t > < R o w > 3 < / R o w > < / a : V a l u e > < / a : K e y V a l u e O f D i a g r a m O b j e c t K e y a n y T y p e z b w N T n L X > < a : K e y V a l u e O f D i a g r a m O b j e c t K e y a n y T y p e z b w N T n L X > < a : K e y > < K e y > M e a s u r e s \ T o t a l   U n i t s   V a r   % \ T a g I n f o \ F o r m u l a < / K e y > < / a : K e y > < a : V a l u e   i : t y p e = " M e a s u r e G r i d V i e w S t a t e I D i a g r a m T a g A d d i t i o n a l I n f o " / > < / a : K e y V a l u e O f D i a g r a m O b j e c t K e y a n y T y p e z b w N T n L X > < a : K e y V a l u e O f D i a g r a m O b j e c t K e y a n y T y p e z b w N T n L X > < a : K e y > < K e y > M e a s u r e s \ T o t a l   U n i t s   V a r   % \ T a g I n f o \ V a l u e < / K e y > < / a : K e y > < a : V a l u e   i : t y p e = " M e a s u r e G r i d V i e w S t a t e I D i a g r a m T a g A d d i t i o n a l I n f o " / > < / a : K e y V a l u e O f D i a g r a m O b j e c t K e y a n y T y p e z b w N T n L X > < a : K e y V a l u e O f D i a g r a m O b j e c t K e y a n y T y p e z b w N T n L X > < a : K e y > < K e y > M e a s u r e s \ S a l e s   V a r < / K e y > < / a : K e y > < a : V a l u e   i : t y p e = " M e a s u r e G r i d N o d e V i e w S t a t e " > < C o l u m n > 1 < / C o l u m n > < L a y e d O u t > t r u e < / L a y e d O u t > < R o w > 2 < / R o w > < / a : V a l u e > < / a : K e y V a l u e O f D i a g r a m O b j e c t K e y a n y T y p e z b w N T n L X > < a : K e y V a l u e O f D i a g r a m O b j e c t K e y a n y T y p e z b w N T n L X > < a : K e y > < K e y > M e a s u r e s \ S a l e s   V a r \ T a g I n f o \ F o r m u l a < / K e y > < / a : K e y > < a : V a l u e   i : t y p e = " M e a s u r e G r i d V i e w S t a t e I D i a g r a m T a g A d d i t i o n a l I n f o " / > < / a : K e y V a l u e O f D i a g r a m O b j e c t K e y a n y T y p e z b w N T n L X > < a : K e y V a l u e O f D i a g r a m O b j e c t K e y a n y T y p e z b w N T n L X > < a : K e y > < K e y > M e a s u r e s \ S a l e s   V a r \ T a g I n f o \ V a l u e < / K e y > < / a : K e y > < a : V a l u e   i : t y p e = " M e a s u r e G r i d V i e w S t a t e I D i a g r a m T a g A d d i t i o n a l I n f o " / > < / a : K e y V a l u e O f D i a g r a m O b j e c t K e y a n y T y p e z b w N T n L X > < a : K e y V a l u e O f D i a g r a m O b j e c t K e y a n y T y p e z b w N T n L X > < a : K e y > < K e y > M e a s u r e s \ S a l e s   V a r   % < / K e y > < / a : K e y > < a : V a l u e   i : t y p e = " M e a s u r e G r i d N o d e V i e w S t a t e " > < C o l u m n > 1 < / C o l u m n > < L a y e d O u t > t r u e < / L a y e d O u t > < R o w > 3 < / R o w > < / a : V a l u e > < / a : K e y V a l u e O f D i a g r a m O b j e c t K e y a n y T y p e z b w N T n L X > < a : K e y V a l u e O f D i a g r a m O b j e c t K e y a n y T y p e z b w N T n L X > < a : K e y > < K e y > M e a s u r e s \ S a l e s   V a r   % \ T a g I n f o \ F o r m u l a < / K e y > < / a : K e y > < a : V a l u e   i : t y p e = " M e a s u r e G r i d V i e w S t a t e I D i a g r a m T a g A d d i t i o n a l I n f o " / > < / a : K e y V a l u e O f D i a g r a m O b j e c t K e y a n y T y p e z b w N T n L X > < a : K e y V a l u e O f D i a g r a m O b j e c t K e y a n y T y p e z b w N T n L X > < a : K e y > < K e y > M e a s u r e s \ S a l e s   V a r   % \ T a g I n f o \ V a l u e < / K e y > < / a : K e y > < a : V a l u e   i : t y p e = " M e a s u r e G r i d V i e w S t a t e I D i a g r a m T a g A d d i t i o n a l I n f o " / > < / a : K e y V a l u e O f D i a g r a m O b j e c t K e y a n y T y p e z b w N T n L X > < a : K e y V a l u e O f D i a g r a m O b j e c t K e y a n y T y p e z b w N T n L X > < a : K e y > < K e y > C o l u m n s \ P r o d u c t I D 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 C o l u m n s \ Z i p < / K e y > < / a : K e y > < a : V a l u e   i : t y p e = " M e a s u r e G r i d N o d e V i e w S t a t e " > < C o l u m n > 2 < / C o l u m n > < L a y e d O u t > t r u e < / L a y e d O u t > < / a : V a l u e > < / a : K e y V a l u e O f D i a g r a m O b j e c t K e y a n y T y p e z b w N T n L X > < a : K e y V a l u e O f D i a g r a m O b j e c t K e y a n y T y p e z b w N T n L X > < a : K e y > < K e y > C o l u m n s \ U n i t s < / K e y > < / a : K e y > < a : V a l u e   i : t y p e = " M e a s u r e G r i d N o d e V i e w S t a t e " > < C o l u m n > 3 < / C o l u m n > < L a y e d O u t > t r u e < / L a y e d O u t > < / a : V a l u e > < / a : K e y V a l u e O f D i a g r a m O b j e c t K e y a n y T y p e z b w N T n L X > < a : K e y V a l u e O f D i a g r a m O b j e c t K e y a n y T y p e z b w N T n L X > < a : K e y > < K e y > C o l u m n s \ R e v e n u e < / 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 C o l u m n s \ C o u n t r y Z i p < / K e y > < / a : K e y > < a : V a l u e   i : t y p e = " M e a s u r e G r i d N o d e V i e w S t a t e " > < C o l u m n > 6 < / C o l u m n > < L a y e d O u t > t r u e < / L a y e d O u t > < / a : V a l u e > < / a : K e y V a l u e O f D i a g r a m O b j e c t K e y a n y T y p e z b w N T n L X > < / V i e w S t a t e s > < / D i a g r a m M a n a g e r . S e r i a l i z a b l e D i a g r a m > < / A r r a y O f D i a g r a m M a n a g e r . S e r i a l i z a b l e D i a g r a m > ] ] > < / C u s t o m C o n t e n t > < / G e m i n i > 
</file>

<file path=customXml/item12.xml>��< ? x m l   v e r s i o n = " 1 . 0 "   e n c o d i n g = " U T F - 1 6 " ? > < G e m i n i   x m l n s = " h t t p : / / g e m i n i / p i v o t c u s t o m i z a t i o n / d 6 8 9 8 e 1 b - 5 9 1 3 - 4 b 8 3 - 9 e 0 f - 6 d d 7 7 1 d 4 e d 0 9 " > < 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13.xml>��< ? x m l   v e r s i o n = " 1 . 0 "   e n c o d i n g = " U T F - 1 6 " ? > < G e m i n i   x m l n s = " h t t p : / / g e m i n i / p i v o t c u s t o m i z a t i o n / S a n d b o x N o n E m p t y " > < C u s t o m C o n t e n t > < ! [ C D A T A [ 1 ] ] > < / C u s t o m C o n t e n t > < / G e m i n i > 
</file>

<file path=customXml/item14.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15.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16.xml>��< ? x m l   v e r s i o n = " 1 . 0 "   e n c o d i n g = " U T F - 1 6 " ? > < G e m i n i   x m l n s = " h t t p : / / g e m i n i / p i v o t c u s t o m i z a t i o n / T a b l e X M L _ S a l e s _ c e 8 7 7 f 9 7 - 0 d 8 1 - 4 3 c 6 - b 7 0 c - 6 c e 0 1 1 7 e 6 6 6 2 " > < 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 2 1 8 < / i n t > < / v a l u e > < / i t e m > < i t e m > < k e y > < s t r i n g > D a t e < / s t r i n g > < / k e y > < v a l u e > < i n t > 3 4 3 < / i n t > < / v a l u e > < / i t e m > < i t e m > < k e y > < s t r i n g > Z i p < / s t r i n g > < / k e y > < v a l u e > < i n t > 5 5 < / i n t > < / v a l u e > < / i t e m > < i t e m > < k e y > < s t r i n g > U n i t s < / s t r i n g > < / k e y > < v a l u e > < i n t > 6 8 < / i n t > < / v a l u e > < / i t e m > < i t e m > < k e y > < s t r i n g > R e v e n u e < / s t r i n g > < / k e y > < v a l u e > < i n t > 9 1 < / i n t > < / v a l u e > < / i t e m > < i t e m > < k e y > < s t r i n g > C o u n t r y < / s t r i n g > < / k e y > < v a l u e > < i n t > 8 5 < / i n t > < / v a l u e > < / i t e m > < i t e m > < k e y > < s t r i n g > C o u n t r y Z i p < / s t r i n g > < / k e y > < v a l u e > < i n t > 1 0 4 < / 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 C o u n t r y Z i p < / 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 2 0 1 9 - 0 7 - 0 4 T 1 5 : 2 3 : 2 8 . 5 2 6 2 6 9 + 0 5 : 3 0 < / L a s t P r o c e s s e d T i m e > < / D a t a M o d e l i n g S a n d b o x . S e r i a l i z e d S a n d b o x E r r o r C a c h e > ] ] > < / C u s t o m C o n t e n t > < / G e m i n i > 
</file>

<file path=customXml/item18.xml>��< ? x m l   v e r s i o n = " 1 . 0 "   e n c o d i n g = " U T F - 1 6 " ? > < G e m i n i   x m l n s = " h t t p : / / g e m i n i / p i v o t c u s t o m i z a t i o n / M a n u a l C a l c M o d e " > < C u s t o m C o n t e n t > < ! [ C D A T A [ F a l s e ] ] > < / 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8 2 a 5 a d e 3 - c 4 3 9 - 4 a f 1 - a 7 7 1 - a f b 4 5 6 8 8 a 8 9 9 " > < 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1.xml>��< ? x m l   v e r s i o n = " 1 . 0 "   e n c o d i n g = " U T F - 1 6 " ? > < G e m i n i   x m l n s = " h t t p : / / g e m i n i / p i v o t c u s t o m i z a t i o n / T a b l e C o u n t I n S a n d b o x " > < C u s t o m C o n t e n t > 6 < / C u s t o m C o n t e n t > < / G e m i n i > 
</file>

<file path=customXml/item22.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C l i e n t W i n d o w X M L " > < C u s t o m C o n t e n t > S a l e s _ c e 8 7 7 f 9 7 - 0 d 8 1 - 4 3 c 6 - b 7 0 c - 6 c e 0 1 1 7 e 6 6 6 2 < / C u s t o m C o n t e n t > < / G e m i n i > 
</file>

<file path=customXml/item24.xml>��< ? x m l   v e r s i o n = " 1 . 0 "   e n c o d i n g = " U T F - 1 6 " ? > < G e m i n i   x m l n s = " h t t p : / / g e m i n i / p i v o t c u s t o m i z a t i o n / T a b l e X M L _ M a n u f a c t u r e r _ f 0 5 9 7 8 c 4 - 1 3 0 d - 4 6 e a - 8 0 2 7 - e 8 c c 4 1 1 c 5 6 a 4 " > < C u s t o m C o n t e n t > < ! [ C D A T A [ < T a b l e W i d g e t G r i d S e r i a l i z a t i o n   x m l n s : x s d = " h t t p : / / w w w . w 3 . o r g / 2 0 0 1 / X M L S c h e m a "   x m l n s : x s i = " h t t p : / / w w w . w 3 . o r g / 2 0 0 1 / X M L S c h e m a - i n s t a n c e " > < C o l u m n S u g g e s t e d T y p e   / > < C o l u m n F o r m a t   / > < C o l u m n A c c u r a c y   / > < C o l u m n C u r r e n c y S y m b o l   / > < C o l u m n P o s i t i v e P a t t e r n   / > < C o l u m n N e g a t i v e P a t t e r n   / > < C o l u m n W i d t h s > < i t e m > < k e y > < s t r i n g > M a n u f a c t u r e r I D < / s t r i n g > < / k e y > < v a l u e > < i n t > 1 3 3 < / i n t > < / v a l u e > < / i t e m > < i t e m > < k e y > < s t r i n g > M a n u f a c t u r e r < / s t r i n g > < / k e y > < v a l u e > < i n t > 1 2 0 < / i n t > < / v a l u e > < / i t e m > < / C o l u m n W i d t h s > < C o l u m n D i s p l a y I n d e x > < i t e m > < k e y > < s t r i n g > M a n u f a c t u r e r I D < / s t r i n g > < / k e y > < v a l u e > < i n t > 0 < / i n t > < / v a l u e > < / i t e m > < i t e m > < k e y > < s t r i n g > M a n u f a c t u r e r < / 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1 a a 0 6 a f 1 - 3 6 a b - 4 3 7 1 - a a a 0 - c 2 8 8 5 a 8 7 0 1 d 0 " > < 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L i n k e d T a b l e U p d a t e M o d e " > < C u s t o m C o n t e n t > < ! [ C D A T A [ T r u e ] ] > < / C u s t o m C o n t e n t > < / G e m i n i > 
</file>

<file path=customXml/item28.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4 a 2 c 3 c 4 c - 6 6 4 a - 4 3 5 1 - a 6 2 3 - 8 4 4 c b 1 f 5 2 4 7 2 " > < 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30.xml>��< ? x m l   v e r s i o n = " 1 . 0 "   e n c o d i n g = " U T F - 1 6 " ? > < G e m i n i   x m l n s = " h t t p : / / g e m i n i / p i v o t c u s t o m i z a t i o n / 8 7 a 6 8 e c 1 - a 8 1 9 - 4 d 0 0 - 9 7 c 1 - f 6 9 5 4 c f e 6 1 6 1 " > < 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31.xml>��< ? x m l   v e r s i o n = " 1 . 0 "   e n c o d i n g = " U T F - 1 6 " ? > < G e m i n i   x m l n s = " h t t p : / / g e m i n i / p i v o t c u s t o m i z a t i o n / I s S a n d b o x E m b e d d e d " > < C u s t o m C o n t e n t > < ! [ C D A T A [ y e s ] ] > < / C u s t o m C o n t e n t > < / G e m i n i > 
</file>

<file path=customXml/item32.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33.xml>��< ? x m l   v e r s i o n = " 1 . 0 "   e n c o d i n g = " U T F - 1 6 " ? > < G e m i n i   x m l n s = " h t t p : / / g e m i n i / p i v o t c u s t o m i z a t i o n / c 1 4 4 e 4 1 a - e 3 b d - 4 c 2 8 - a 7 5 a - 7 4 e 9 0 d 3 3 4 2 2 1 " > < 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4.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S h o w H i d d e n " > < C u s t o m C o n t e n t > < ! [ C D A T A [ T r u e ] ] > < / C u s t o m C o n t e n t > < / G e m i n i > 
</file>

<file path=customXml/item6.xml>��< ? x m l   v e r s i o n = " 1 . 0 "   e n c o d i n g = " U T F - 1 6 " ? > < G e m i n i   x m l n s = " h t t p : / / g e m i n i / p i v o t c u s t o m i z a t i o n / 4 c 9 4 3 1 d 7 - 5 2 d 8 - 4 b 1 d - b 7 1 a - 3 6 4 6 f 8 6 8 2 5 a f " > < 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7.xml>��< ? x m l   v e r s i o n = " 1 . 0 "   e n c o d i n g = " U T F - 1 6 " ? > < G e m i n i   x m l n s = " h t t p : / / g e m i n i / p i v o t c u s t o m i z a t i o n / P o w e r P i v o t V e r s i o n " > < C u s t o m C o n t e n t > < ! [ C D A T A [ 2 0 1 5 . 1 3 0 . 8 0 0 . 9 8 3 ] ] > < / C u s t o m C o n t e n t > < / G e m i n i > 
</file>

<file path=customXml/item8.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9.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Props1.xml><?xml version="1.0" encoding="utf-8"?>
<ds:datastoreItem xmlns:ds="http://schemas.openxmlformats.org/officeDocument/2006/customXml" ds:itemID="{B9EA4543-E862-46DF-B283-33303F969E8C}">
  <ds:schemaRefs/>
</ds:datastoreItem>
</file>

<file path=customXml/itemProps10.xml><?xml version="1.0" encoding="utf-8"?>
<ds:datastoreItem xmlns:ds="http://schemas.openxmlformats.org/officeDocument/2006/customXml" ds:itemID="{DEAD512C-4B6C-49FD-A02A-1E9619F01000}">
  <ds:schemaRefs/>
</ds:datastoreItem>
</file>

<file path=customXml/itemProps11.xml><?xml version="1.0" encoding="utf-8"?>
<ds:datastoreItem xmlns:ds="http://schemas.openxmlformats.org/officeDocument/2006/customXml" ds:itemID="{A4E6FFAE-D264-4F75-9DB8-E8C06C996770}">
  <ds:schemaRefs/>
</ds:datastoreItem>
</file>

<file path=customXml/itemProps12.xml><?xml version="1.0" encoding="utf-8"?>
<ds:datastoreItem xmlns:ds="http://schemas.openxmlformats.org/officeDocument/2006/customXml" ds:itemID="{8E76CBF0-64CC-4810-A12F-42C9C862F927}">
  <ds:schemaRefs/>
</ds:datastoreItem>
</file>

<file path=customXml/itemProps13.xml><?xml version="1.0" encoding="utf-8"?>
<ds:datastoreItem xmlns:ds="http://schemas.openxmlformats.org/officeDocument/2006/customXml" ds:itemID="{4C61D6A6-91F8-4E3B-87C8-91D74008F8B8}">
  <ds:schemaRefs/>
</ds:datastoreItem>
</file>

<file path=customXml/itemProps14.xml><?xml version="1.0" encoding="utf-8"?>
<ds:datastoreItem xmlns:ds="http://schemas.openxmlformats.org/officeDocument/2006/customXml" ds:itemID="{F287006A-A453-4CD2-8CD1-CFFA8C1D5737}">
  <ds:schemaRefs/>
</ds:datastoreItem>
</file>

<file path=customXml/itemProps15.xml><?xml version="1.0" encoding="utf-8"?>
<ds:datastoreItem xmlns:ds="http://schemas.openxmlformats.org/officeDocument/2006/customXml" ds:itemID="{CC676E6C-9A63-4972-8712-5C9C6E012242}">
  <ds:schemaRefs/>
</ds:datastoreItem>
</file>

<file path=customXml/itemProps16.xml><?xml version="1.0" encoding="utf-8"?>
<ds:datastoreItem xmlns:ds="http://schemas.openxmlformats.org/officeDocument/2006/customXml" ds:itemID="{7C88DB34-50BE-4685-B481-3DDBA3C52A00}">
  <ds:schemaRefs/>
</ds:datastoreItem>
</file>

<file path=customXml/itemProps17.xml><?xml version="1.0" encoding="utf-8"?>
<ds:datastoreItem xmlns:ds="http://schemas.openxmlformats.org/officeDocument/2006/customXml" ds:itemID="{9BD320C5-BB7E-46D0-B9FF-E3C213EAEED7}">
  <ds:schemaRefs/>
</ds:datastoreItem>
</file>

<file path=customXml/itemProps18.xml><?xml version="1.0" encoding="utf-8"?>
<ds:datastoreItem xmlns:ds="http://schemas.openxmlformats.org/officeDocument/2006/customXml" ds:itemID="{7B0A8957-54BB-4A37-90FB-5C92E83371D5}">
  <ds:schemaRefs/>
</ds:datastoreItem>
</file>

<file path=customXml/itemProps19.xml><?xml version="1.0" encoding="utf-8"?>
<ds:datastoreItem xmlns:ds="http://schemas.openxmlformats.org/officeDocument/2006/customXml" ds:itemID="{EDA3B1BB-6B80-419C-A2C6-766884C3A138}">
  <ds:schemaRefs/>
</ds:datastoreItem>
</file>

<file path=customXml/itemProps2.xml><?xml version="1.0" encoding="utf-8"?>
<ds:datastoreItem xmlns:ds="http://schemas.openxmlformats.org/officeDocument/2006/customXml" ds:itemID="{577B978E-F0FF-4B23-9A37-218C206FFEA3}">
  <ds:schemaRefs/>
</ds:datastoreItem>
</file>

<file path=customXml/itemProps20.xml><?xml version="1.0" encoding="utf-8"?>
<ds:datastoreItem xmlns:ds="http://schemas.openxmlformats.org/officeDocument/2006/customXml" ds:itemID="{022B53D2-E817-4D81-983A-A03B6D63B130}">
  <ds:schemaRefs/>
</ds:datastoreItem>
</file>

<file path=customXml/itemProps21.xml><?xml version="1.0" encoding="utf-8"?>
<ds:datastoreItem xmlns:ds="http://schemas.openxmlformats.org/officeDocument/2006/customXml" ds:itemID="{B8BDDD62-72E6-4B33-852E-16B355E35A33}">
  <ds:schemaRefs/>
</ds:datastoreItem>
</file>

<file path=customXml/itemProps22.xml><?xml version="1.0" encoding="utf-8"?>
<ds:datastoreItem xmlns:ds="http://schemas.openxmlformats.org/officeDocument/2006/customXml" ds:itemID="{2B3301B6-85AC-4233-B0B3-4724790150BE}">
  <ds:schemaRefs/>
</ds:datastoreItem>
</file>

<file path=customXml/itemProps23.xml><?xml version="1.0" encoding="utf-8"?>
<ds:datastoreItem xmlns:ds="http://schemas.openxmlformats.org/officeDocument/2006/customXml" ds:itemID="{51873F76-AAA1-444F-BE06-694A980EF743}">
  <ds:schemaRefs/>
</ds:datastoreItem>
</file>

<file path=customXml/itemProps24.xml><?xml version="1.0" encoding="utf-8"?>
<ds:datastoreItem xmlns:ds="http://schemas.openxmlformats.org/officeDocument/2006/customXml" ds:itemID="{0F6C3DC7-6CDC-4FAD-83ED-4AA1B9B51D85}">
  <ds:schemaRefs/>
</ds:datastoreItem>
</file>

<file path=customXml/itemProps25.xml><?xml version="1.0" encoding="utf-8"?>
<ds:datastoreItem xmlns:ds="http://schemas.openxmlformats.org/officeDocument/2006/customXml" ds:itemID="{3025FAEE-128B-4E6F-B637-FD0C126256AD}">
  <ds:schemaRefs/>
</ds:datastoreItem>
</file>

<file path=customXml/itemProps26.xml><?xml version="1.0" encoding="utf-8"?>
<ds:datastoreItem xmlns:ds="http://schemas.openxmlformats.org/officeDocument/2006/customXml" ds:itemID="{BDB3202A-CAFD-41BE-9D23-8B28CFBA2F2C}">
  <ds:schemaRefs/>
</ds:datastoreItem>
</file>

<file path=customXml/itemProps27.xml><?xml version="1.0" encoding="utf-8"?>
<ds:datastoreItem xmlns:ds="http://schemas.openxmlformats.org/officeDocument/2006/customXml" ds:itemID="{6FF0D3E4-8D76-4CEB-A02E-64D77916E881}">
  <ds:schemaRefs/>
</ds:datastoreItem>
</file>

<file path=customXml/itemProps28.xml><?xml version="1.0" encoding="utf-8"?>
<ds:datastoreItem xmlns:ds="http://schemas.openxmlformats.org/officeDocument/2006/customXml" ds:itemID="{2C7B2FBB-DCD4-4D41-8886-7C13683A3479}">
  <ds:schemaRefs/>
</ds:datastoreItem>
</file>

<file path=customXml/itemProps29.xml><?xml version="1.0" encoding="utf-8"?>
<ds:datastoreItem xmlns:ds="http://schemas.openxmlformats.org/officeDocument/2006/customXml" ds:itemID="{21E8E612-BE45-4EE7-B889-7C1489EDBB0B}">
  <ds:schemaRefs/>
</ds:datastoreItem>
</file>

<file path=customXml/itemProps3.xml><?xml version="1.0" encoding="utf-8"?>
<ds:datastoreItem xmlns:ds="http://schemas.openxmlformats.org/officeDocument/2006/customXml" ds:itemID="{435CC5F2-3923-4D83-8A1B-2368BD75C956}">
  <ds:schemaRefs/>
</ds:datastoreItem>
</file>

<file path=customXml/itemProps30.xml><?xml version="1.0" encoding="utf-8"?>
<ds:datastoreItem xmlns:ds="http://schemas.openxmlformats.org/officeDocument/2006/customXml" ds:itemID="{827A5EFA-2E9A-482D-A888-B690A24DD845}">
  <ds:schemaRefs/>
</ds:datastoreItem>
</file>

<file path=customXml/itemProps31.xml><?xml version="1.0" encoding="utf-8"?>
<ds:datastoreItem xmlns:ds="http://schemas.openxmlformats.org/officeDocument/2006/customXml" ds:itemID="{3B4254B9-70A7-4669-9F54-B45140F1B7B6}">
  <ds:schemaRefs/>
</ds:datastoreItem>
</file>

<file path=customXml/itemProps32.xml><?xml version="1.0" encoding="utf-8"?>
<ds:datastoreItem xmlns:ds="http://schemas.openxmlformats.org/officeDocument/2006/customXml" ds:itemID="{414E5787-58F1-4A71-A340-265AEB3886D8}">
  <ds:schemaRefs>
    <ds:schemaRef ds:uri="http://schemas.microsoft.com/DataMashup"/>
  </ds:schemaRefs>
</ds:datastoreItem>
</file>

<file path=customXml/itemProps33.xml><?xml version="1.0" encoding="utf-8"?>
<ds:datastoreItem xmlns:ds="http://schemas.openxmlformats.org/officeDocument/2006/customXml" ds:itemID="{6BA16C25-8CBD-49CF-AA19-8E51FFFBEAFB}">
  <ds:schemaRefs/>
</ds:datastoreItem>
</file>

<file path=customXml/itemProps4.xml><?xml version="1.0" encoding="utf-8"?>
<ds:datastoreItem xmlns:ds="http://schemas.openxmlformats.org/officeDocument/2006/customXml" ds:itemID="{06ABB1E4-8DB0-4F99-B99F-508B0B9CA54A}">
  <ds:schemaRefs/>
</ds:datastoreItem>
</file>

<file path=customXml/itemProps5.xml><?xml version="1.0" encoding="utf-8"?>
<ds:datastoreItem xmlns:ds="http://schemas.openxmlformats.org/officeDocument/2006/customXml" ds:itemID="{E267A30D-0D02-42B6-96F0-10FC6E6F39F1}">
  <ds:schemaRefs/>
</ds:datastoreItem>
</file>

<file path=customXml/itemProps6.xml><?xml version="1.0" encoding="utf-8"?>
<ds:datastoreItem xmlns:ds="http://schemas.openxmlformats.org/officeDocument/2006/customXml" ds:itemID="{867DF143-D88D-4C36-8E00-5668442A00D1}">
  <ds:schemaRefs/>
</ds:datastoreItem>
</file>

<file path=customXml/itemProps7.xml><?xml version="1.0" encoding="utf-8"?>
<ds:datastoreItem xmlns:ds="http://schemas.openxmlformats.org/officeDocument/2006/customXml" ds:itemID="{EAECCF3F-01AE-4C00-8398-B4CAF83EAE7C}">
  <ds:schemaRefs/>
</ds:datastoreItem>
</file>

<file path=customXml/itemProps8.xml><?xml version="1.0" encoding="utf-8"?>
<ds:datastoreItem xmlns:ds="http://schemas.openxmlformats.org/officeDocument/2006/customXml" ds:itemID="{46D165E5-8DFE-4CA2-BF94-F96BFBD6AF04}">
  <ds:schemaRefs/>
</ds:datastoreItem>
</file>

<file path=customXml/itemProps9.xml><?xml version="1.0" encoding="utf-8"?>
<ds:datastoreItem xmlns:ds="http://schemas.openxmlformats.org/officeDocument/2006/customXml" ds:itemID="{A575F046-B0E2-4E94-AC04-079B7DC777A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Pari</cp:lastModifiedBy>
  <dcterms:created xsi:type="dcterms:W3CDTF">2015-09-16T16:32:17Z</dcterms:created>
  <dcterms:modified xsi:type="dcterms:W3CDTF">2019-07-04T09:57:19Z</dcterms:modified>
</cp:coreProperties>
</file>